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z.erovic\Desktop\Balansno tržište 2022\"/>
    </mc:Choice>
  </mc:AlternateContent>
  <bookViews>
    <workbookView xWindow="-120" yWindow="-120" windowWidth="29040" windowHeight="15840" activeTab="1"/>
  </bookViews>
  <sheets>
    <sheet name="Reg kapacitet" sheetId="10" r:id="rId1"/>
    <sheet name="BalTrziste_TOTAL" sheetId="11" r:id="rId2"/>
    <sheet name="FCR" sheetId="15" r:id="rId3"/>
    <sheet name="SR_Nevrsno" sheetId="1" r:id="rId4"/>
    <sheet name="SR_Vrsno" sheetId="2" r:id="rId5"/>
    <sheet name="TR_Nagore" sheetId="3" r:id="rId6"/>
    <sheet name="TR_Nadole" sheetId="4" r:id="rId7"/>
    <sheet name="AnalizaOdstupanje" sheetId="13" r:id="rId8"/>
    <sheet name="BalTrziste" sheetId="5" r:id="rId9"/>
    <sheet name="GubiciKomp" sheetId="6" r:id="rId10"/>
    <sheet name="XB_Balancing" sheetId="7" r:id="rId11"/>
    <sheet name="Saldo" sheetId="8" r:id="rId12"/>
  </sheets>
  <definedNames>
    <definedName name="_xlnm.Print_Area" localSheetId="1">BalTrziste_TOTAL!$A$1:$E$27</definedName>
    <definedName name="_xlnm.Print_Area" localSheetId="0">'Reg kapacitet'!$A$1:$G$32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3" l="1"/>
  <c r="G19" i="13"/>
  <c r="F19" i="13"/>
  <c r="E19" i="13"/>
  <c r="H18" i="13"/>
  <c r="G18" i="13"/>
  <c r="F18" i="13"/>
  <c r="E18" i="13"/>
  <c r="H17" i="13"/>
  <c r="G17" i="13"/>
  <c r="F17" i="13"/>
  <c r="E17" i="13"/>
  <c r="N19" i="13"/>
  <c r="M19" i="13"/>
  <c r="L19" i="13"/>
  <c r="K19" i="13"/>
  <c r="N18" i="13"/>
  <c r="M18" i="13"/>
  <c r="L18" i="13"/>
  <c r="K18" i="13"/>
  <c r="N17" i="13"/>
  <c r="M17" i="13"/>
  <c r="L17" i="13"/>
  <c r="K17" i="13"/>
  <c r="J19" i="13"/>
  <c r="J18" i="13"/>
  <c r="J17" i="13"/>
  <c r="D19" i="13"/>
  <c r="D18" i="13"/>
  <c r="D17" i="13"/>
  <c r="I19" i="13" l="1"/>
  <c r="C19" i="13"/>
  <c r="I18" i="13"/>
  <c r="C18" i="13"/>
  <c r="I17" i="13"/>
  <c r="C17" i="13"/>
  <c r="E41" i="10"/>
  <c r="D41" i="10"/>
  <c r="G40" i="10"/>
  <c r="E40" i="10"/>
  <c r="D40" i="10"/>
  <c r="AF20" i="7"/>
  <c r="AF19" i="7"/>
  <c r="AF21" i="7" s="1"/>
  <c r="AD19" i="7"/>
  <c r="AD21" i="7" s="1"/>
  <c r="AF14" i="7"/>
  <c r="AF13" i="7"/>
  <c r="AF12" i="7"/>
  <c r="AH11" i="7"/>
  <c r="AE11" i="7"/>
  <c r="AC11" i="7"/>
  <c r="AF10" i="7"/>
  <c r="AH9" i="7"/>
  <c r="AE9" i="7"/>
  <c r="AC9" i="7"/>
  <c r="AC8" i="7"/>
  <c r="U8" i="7"/>
  <c r="AD7" i="7"/>
  <c r="U7" i="7"/>
  <c r="U6" i="7"/>
  <c r="AG6" i="7"/>
  <c r="AF6" i="7"/>
  <c r="AE6" i="7"/>
  <c r="U5" i="7"/>
  <c r="AE19" i="7" l="1"/>
  <c r="G41" i="10" l="1"/>
  <c r="F41" i="10" l="1"/>
  <c r="F40" i="10"/>
</calcChain>
</file>

<file path=xl/sharedStrings.xml><?xml version="1.0" encoding="utf-8"?>
<sst xmlns="http://schemas.openxmlformats.org/spreadsheetml/2006/main" count="776" uniqueCount="181">
  <si>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</si>
  <si>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</si>
  <si>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</si>
  <si>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</si>
  <si>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</si>
  <si>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</si>
  <si>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</si>
  <si>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</si>
  <si>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</si>
  <si>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</si>
  <si>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</si>
  <si>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</si>
  <si>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Potrebni kapacitet</t>
  </si>
  <si>
    <t>MW</t>
  </si>
  <si>
    <t>Ugovoreni kapacitet</t>
  </si>
  <si>
    <t>Tržišno ugovoreni kapacitet</t>
  </si>
  <si>
    <t>Cijena za ugovoreni kapacitet</t>
  </si>
  <si>
    <t>KM/MW</t>
  </si>
  <si>
    <t>Ugovoreni trošak</t>
  </si>
  <si>
    <t>KM</t>
  </si>
  <si>
    <t>Isporučeni kapacitet</t>
  </si>
  <si>
    <t>%</t>
  </si>
  <si>
    <t>Trošak kapaciteta</t>
  </si>
  <si>
    <t>Neisporučeni kapacitet</t>
  </si>
  <si>
    <t>Penal za neisp. kapacitet</t>
  </si>
  <si>
    <t>U tabeli su prikazane prosječne vrijednosti kapaciteta i cijena svedene na 1 sat.</t>
  </si>
  <si>
    <t>EP BiH</t>
  </si>
  <si>
    <t>ERS</t>
  </si>
  <si>
    <t>EP HZHB</t>
  </si>
  <si>
    <t>U tabeli su prikazane prosječne vrijednosti kapaciteta svedene na 1 sat.</t>
  </si>
  <si>
    <t>EAL</t>
  </si>
  <si>
    <t>EFT Stanari</t>
  </si>
  <si>
    <t>Angažovana energija</t>
  </si>
  <si>
    <t>MWh</t>
  </si>
  <si>
    <t>Uzima se u obzir prekogranična razmjena sa drugim TSO za potrebe BiH</t>
  </si>
  <si>
    <t>Trošak balansiranja i ostvarene prosječne cijene</t>
  </si>
  <si>
    <t>Nagore - trošak</t>
  </si>
  <si>
    <t>Nagore - prosječna cijena</t>
  </si>
  <si>
    <t>KM/MWh</t>
  </si>
  <si>
    <t>Nadole - prosječna cijena</t>
  </si>
  <si>
    <t>Debalans BiH</t>
  </si>
  <si>
    <t>Manjak - ukupno</t>
  </si>
  <si>
    <t>Manjak - maks. satno</t>
  </si>
  <si>
    <t>Višak - ukupno</t>
  </si>
  <si>
    <t>Višak - maks. satno</t>
  </si>
  <si>
    <t>Cijena manjak -     prosječna</t>
  </si>
  <si>
    <t>Cijena manjak - maksimalna</t>
  </si>
  <si>
    <t>Cijena višak -       prosječna</t>
  </si>
  <si>
    <t>Cijena višak -     minimalna</t>
  </si>
  <si>
    <t>Kompenzacije</t>
  </si>
  <si>
    <t>Gubici</t>
  </si>
  <si>
    <t>VP bez mjerenja</t>
  </si>
  <si>
    <t>Referentna cijena</t>
  </si>
  <si>
    <t>Trošak</t>
  </si>
  <si>
    <t>Trošak - kompenzacije</t>
  </si>
  <si>
    <t>Trošak - gubici</t>
  </si>
  <si>
    <t>Trošak - gubici VP</t>
  </si>
  <si>
    <t>Kompenzacije: "-" smjer - prijem, "+" smjer - davanje.</t>
  </si>
  <si>
    <t>Ukupno</t>
  </si>
  <si>
    <t>Angažovana energija u BiH za potrebe drugih TSO</t>
  </si>
  <si>
    <t>XB razmjena - uvoz</t>
  </si>
  <si>
    <t>Cijena uvoz prosječna</t>
  </si>
  <si>
    <t>KM /MWh</t>
  </si>
  <si>
    <t>Trošak uvoz</t>
  </si>
  <si>
    <t>XB razmjena - izvoz</t>
  </si>
  <si>
    <t>Cijena izvoz prosječna</t>
  </si>
  <si>
    <t>Trošak izvoz</t>
  </si>
  <si>
    <t>Angažovana prekogranična energija zbog potreba BiH</t>
  </si>
  <si>
    <t>Cijena uvoz - prosječna</t>
  </si>
  <si>
    <t>Cijena izvoz - prosječna</t>
  </si>
  <si>
    <t>EMS</t>
  </si>
  <si>
    <t>HOPS</t>
  </si>
  <si>
    <t>BA --&gt; SI</t>
  </si>
  <si>
    <t>ELES</t>
  </si>
  <si>
    <t>SI --&gt; BA</t>
  </si>
  <si>
    <t>BA --&gt; HR</t>
  </si>
  <si>
    <t>HR --&gt; BA</t>
  </si>
  <si>
    <t>CGES</t>
  </si>
  <si>
    <t>BA --&gt; RS</t>
  </si>
  <si>
    <t>RS --&gt; BA</t>
  </si>
  <si>
    <t>BA --&gt; ME</t>
  </si>
  <si>
    <t>ME --&gt; BA</t>
  </si>
  <si>
    <t>Trošak Izvoz</t>
  </si>
  <si>
    <t>Regulacioni kapacitet</t>
  </si>
  <si>
    <t>Nagore</t>
  </si>
  <si>
    <t>Nadole</t>
  </si>
  <si>
    <t>Debalans</t>
  </si>
  <si>
    <t>Višak</t>
  </si>
  <si>
    <t>Manjak</t>
  </si>
  <si>
    <t>Gubici i kompenzacije</t>
  </si>
  <si>
    <t>FSkar</t>
  </si>
  <si>
    <t>Sistemska usluga</t>
  </si>
  <si>
    <t>Saldo</t>
  </si>
  <si>
    <t>Pozitivna vrijednost - višak sredstava NOSBiH</t>
  </si>
  <si>
    <t>Rezervni kapacitet i trošak kapaciteta</t>
  </si>
  <si>
    <t xml:space="preserve">Nevršno opt. </t>
  </si>
  <si>
    <t xml:space="preserve">Vršno opt. </t>
  </si>
  <si>
    <t>(00.00 - 06.00 sati)</t>
  </si>
  <si>
    <t>(06.00 - 24.00 sati)</t>
  </si>
  <si>
    <t>KM/MW/h</t>
  </si>
  <si>
    <t>Neobezbjeđeni kapacitet</t>
  </si>
  <si>
    <t>Penal za neobezbj. kapacitet</t>
  </si>
  <si>
    <t>SR Nevršno</t>
  </si>
  <si>
    <t>SR Vršno</t>
  </si>
  <si>
    <t>TR Nagore</t>
  </si>
  <si>
    <t>TR Nadole</t>
  </si>
  <si>
    <t>Neobezbjeđeno</t>
  </si>
  <si>
    <t>Angažovana balansna energija</t>
  </si>
  <si>
    <t>Trošak energije</t>
  </si>
  <si>
    <t>Prosječna cijena</t>
  </si>
  <si>
    <t>Uzima se u obzir prekogranična balansna energija za potrebe CA BiH</t>
  </si>
  <si>
    <t>Cijena</t>
  </si>
  <si>
    <t>maks. satni</t>
  </si>
  <si>
    <t>prosječna</t>
  </si>
  <si>
    <t>MWh/h</t>
  </si>
  <si>
    <t>Angažovana prekogranična balansna energija</t>
  </si>
  <si>
    <t>Za potrebe CA BiH uvoz (nagore)</t>
  </si>
  <si>
    <t>Za potrebe CA BiH izvoz (nadole)</t>
  </si>
  <si>
    <t>Za druge TSO    izvoz (nagore)</t>
  </si>
  <si>
    <t>Za druge TSO    uvoz (nadole)</t>
  </si>
  <si>
    <t>Manjak energije</t>
  </si>
  <si>
    <t>Višak energije</t>
  </si>
  <si>
    <t>Manjak Max satno</t>
  </si>
  <si>
    <t>Višak Max satno</t>
  </si>
  <si>
    <t>Max. satno</t>
  </si>
  <si>
    <t/>
  </si>
  <si>
    <t>Pozitivne vrijednosti fakturiše NOSBiH i plaća PBU, negativne vrijednosti plaća NOSBiH i fakturiše PBU</t>
  </si>
  <si>
    <t>Pozitivne vrijednosti fakturiše NOSBiH i plaća PBU, negativne vrijednosti plaća NOSBiH i fakturiše PBU (ENTSO-E za Fskar)</t>
  </si>
  <si>
    <t>Pozitivne vrijednosti fakturiše NOSBiH i plaćaju učesnici na tržištu</t>
  </si>
  <si>
    <t>(00.00 - 06.00)</t>
  </si>
  <si>
    <t>(06.00 - 24.00)</t>
  </si>
  <si>
    <t>FCR</t>
  </si>
  <si>
    <t>Tabela 1. Izvještaj o balansnim kapacitetima u BiH za 2022. godinu</t>
  </si>
  <si>
    <t>Tabela 2: Izvještaj o balansnim uslugama u BiH za 2022. godinu</t>
  </si>
  <si>
    <t>aFRR - nevršno opterećenje (00.00 - 06.00 sati)</t>
  </si>
  <si>
    <t>Tabela 3: Izvještaj o balansnim uslugama u BiH za 2022. godinu</t>
  </si>
  <si>
    <t>aFRR - vršno opterećenje (06.00 - 24.00 sati)</t>
  </si>
  <si>
    <t>mFRR nagore</t>
  </si>
  <si>
    <t>mFRR nadole</t>
  </si>
  <si>
    <t>Tabela 5: Izvještaj o balansnim uslugama u BiH za 2022. godinu</t>
  </si>
  <si>
    <t>Tabela 4: Izvještaj o balansnim uslugama u BiH za 2022. godinu</t>
  </si>
  <si>
    <t>aFRR</t>
  </si>
  <si>
    <t>mFRR</t>
  </si>
  <si>
    <t>FCR nagore</t>
  </si>
  <si>
    <t>FCR nadole</t>
  </si>
  <si>
    <t>aFRR nagore</t>
  </si>
  <si>
    <t>aFRR nadole</t>
  </si>
  <si>
    <t>aFRR nadole neg. cijena</t>
  </si>
  <si>
    <t>mFRR nadole neg. cijena</t>
  </si>
  <si>
    <t>Ukupno nagore</t>
  </si>
  <si>
    <t>Ukupno nadole</t>
  </si>
  <si>
    <t>2022/21</t>
  </si>
  <si>
    <t>Učešće PBU u isporučenom kapacitetu</t>
  </si>
  <si>
    <t>Izvještaj o radu balansnog tržišta u BiH za 2022. godinu</t>
  </si>
  <si>
    <t>Proces održavanja frekvencije - FCR</t>
  </si>
  <si>
    <t>Tabela 6: Izvještaj o balansnim uslugama u BiH za 2022. godinu</t>
  </si>
  <si>
    <t>Tabela 8: Izvještaj o balansnom tržištu u BiH za 2022. godinu</t>
  </si>
  <si>
    <t>FCR Nagore</t>
  </si>
  <si>
    <t>FCR Nadole</t>
  </si>
  <si>
    <t>aFRR Nagore</t>
  </si>
  <si>
    <t>aFRR Nadole</t>
  </si>
  <si>
    <t>mFRR Nagore</t>
  </si>
  <si>
    <t>mFRR Nadole</t>
  </si>
  <si>
    <t>Ukupno Nagore</t>
  </si>
  <si>
    <t>Ukupno Nadole</t>
  </si>
  <si>
    <t>Nadole - trošak</t>
  </si>
  <si>
    <t>Izvještaj o gubicima i kompenzacijama za 2022. godinu</t>
  </si>
  <si>
    <t>Tabela 10: Izvještaj o prekograničnoj razmjeni (XB) balansne energije za 2022. godinu</t>
  </si>
  <si>
    <t>Izvještaj o prekograničnoj razmjeni balansne energije za 2022. godinu</t>
  </si>
  <si>
    <t>Tabela 11: Finansijski saldo - pomoćne usluge i balansna energija u 2022. godini</t>
  </si>
  <si>
    <t>aFRR - kapacitet</t>
  </si>
  <si>
    <t>aFRR - kapacitet - penal</t>
  </si>
  <si>
    <t>mFRR nagore - kapacitet</t>
  </si>
  <si>
    <t>mFRR nagore - kapacitet - penal</t>
  </si>
  <si>
    <t>mFRR nadole - kapacitet</t>
  </si>
  <si>
    <t>mFRR nadole - kapacitet - penal</t>
  </si>
  <si>
    <t>Maks./Min. cijena</t>
  </si>
  <si>
    <t>Maks./Min.</t>
  </si>
  <si>
    <t>Tabela 7: Pokazatelji odstupanja BiH u zadnjih pet godina</t>
  </si>
  <si>
    <t>Tabela 9: Izvještaj o prenosnim gubicima i FSkar procesu za 2022. godinu</t>
  </si>
  <si>
    <t>Trošak FSkar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</si>
</sst>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0" xfId="1" applyFont="1"/>
    <xf numFmtId="4" fontId="0" fillId="0" borderId="0" xfId="0" applyNumberFormat="1"/>
    <xf numFmtId="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0" xfId="0" applyNumberFormat="1"/>
    <xf numFmtId="9" fontId="0" fillId="0" borderId="3" xfId="1" applyFont="1" applyBorder="1" applyAlignment="1">
      <alignment horizontal="center"/>
    </xf>
    <xf numFmtId="10" fontId="0" fillId="0" borderId="5" xfId="1" applyNumberFormat="1" applyFont="1" applyFill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6" fillId="0" borderId="1" xfId="0" applyFont="1" applyBorder="1"/>
    <xf numFmtId="9" fontId="6" fillId="0" borderId="2" xfId="0" applyNumberFormat="1" applyFont="1" applyBorder="1" applyAlignment="1">
      <alignment horizontal="center"/>
    </xf>
    <xf numFmtId="0" fontId="0" fillId="0" borderId="6" xfId="0" applyBorder="1"/>
    <xf numFmtId="0" fontId="8" fillId="0" borderId="7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8" fillId="0" borderId="10" xfId="0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9" fontId="0" fillId="0" borderId="11" xfId="1" applyFont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4" fontId="0" fillId="0" borderId="5" xfId="0" applyNumberFormat="1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0" xfId="1" applyFont="1" applyAlignment="1">
      <alignment horizontal="center"/>
    </xf>
    <xf numFmtId="9" fontId="6" fillId="0" borderId="2" xfId="1" applyFont="1" applyBorder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/>
    <xf numFmtId="3" fontId="0" fillId="0" borderId="12" xfId="0" applyNumberFormat="1" applyBorder="1" applyAlignment="1">
      <alignment horizontal="center"/>
    </xf>
    <xf numFmtId="9" fontId="0" fillId="0" borderId="12" xfId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10" fillId="0" borderId="14" xfId="0" applyFont="1" applyBorder="1"/>
    <xf numFmtId="0" fontId="0" fillId="0" borderId="14" xfId="0" applyBorder="1"/>
    <xf numFmtId="0" fontId="0" fillId="0" borderId="14" xfId="0" applyBorder="1" applyAlignment="1">
      <alignment horizontal="center"/>
    </xf>
    <xf numFmtId="9" fontId="0" fillId="0" borderId="14" xfId="0" applyNumberForma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9" fontId="6" fillId="0" borderId="15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16" xfId="0" applyBorder="1" applyAlignment="1">
      <alignment wrapText="1"/>
    </xf>
    <xf numFmtId="0" fontId="8" fillId="0" borderId="17" xfId="0" applyFon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13" xfId="0" applyBorder="1"/>
    <xf numFmtId="0" fontId="6" fillId="0" borderId="13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2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24" xfId="0" applyBorder="1" applyAlignment="1">
      <alignment wrapText="1"/>
    </xf>
    <xf numFmtId="0" fontId="8" fillId="0" borderId="25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9" fontId="0" fillId="0" borderId="24" xfId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11" fillId="0" borderId="0" xfId="0" applyFont="1"/>
    <xf numFmtId="16" fontId="0" fillId="0" borderId="0" xfId="0" applyNumberFormat="1"/>
    <xf numFmtId="16" fontId="11" fillId="0" borderId="0" xfId="0" applyNumberFormat="1" applyFont="1"/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5" fillId="2" borderId="0" xfId="0" applyFont="1" applyFill="1"/>
    <xf numFmtId="0" fontId="16" fillId="2" borderId="0" xfId="0" applyFont="1" applyFill="1"/>
    <xf numFmtId="0" fontId="14" fillId="0" borderId="9" xfId="0" applyFont="1" applyBorder="1"/>
    <xf numFmtId="0" fontId="16" fillId="0" borderId="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14" xfId="0" applyFont="1" applyBorder="1"/>
    <xf numFmtId="0" fontId="17" fillId="0" borderId="14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8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3" fontId="12" fillId="0" borderId="3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9" fontId="12" fillId="0" borderId="3" xfId="1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6" fillId="2" borderId="14" xfId="0" applyFont="1" applyFill="1" applyBorder="1"/>
    <xf numFmtId="0" fontId="16" fillId="2" borderId="14" xfId="0" applyFont="1" applyFill="1" applyBorder="1" applyAlignment="1">
      <alignment horizontal="center"/>
    </xf>
    <xf numFmtId="0" fontId="12" fillId="0" borderId="6" xfId="0" applyFont="1" applyBorder="1"/>
    <xf numFmtId="0" fontId="19" fillId="0" borderId="7" xfId="0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12" fillId="0" borderId="3" xfId="0" applyFont="1" applyBorder="1"/>
    <xf numFmtId="0" fontId="12" fillId="0" borderId="9" xfId="0" applyFont="1" applyBorder="1"/>
    <xf numFmtId="0" fontId="19" fillId="0" borderId="10" xfId="0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12" fillId="0" borderId="14" xfId="0" applyFont="1" applyBorder="1"/>
    <xf numFmtId="0" fontId="19" fillId="0" borderId="27" xfId="0" applyFont="1" applyBorder="1" applyAlignment="1">
      <alignment horizontal="center"/>
    </xf>
    <xf numFmtId="9" fontId="12" fillId="0" borderId="14" xfId="1" applyFont="1" applyBorder="1" applyAlignment="1">
      <alignment horizontal="center"/>
    </xf>
    <xf numFmtId="0" fontId="12" fillId="2" borderId="0" xfId="0" applyFont="1" applyFill="1"/>
    <xf numFmtId="0" fontId="12" fillId="0" borderId="9" xfId="0" applyFont="1" applyBorder="1" applyAlignment="1">
      <alignment wrapText="1"/>
    </xf>
    <xf numFmtId="0" fontId="16" fillId="0" borderId="9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8" fillId="0" borderId="16" xfId="0" applyFont="1" applyBorder="1" applyAlignment="1">
      <alignment horizontal="left" wrapText="1"/>
    </xf>
    <xf numFmtId="3" fontId="12" fillId="0" borderId="16" xfId="0" applyNumberFormat="1" applyFont="1" applyBorder="1" applyAlignment="1">
      <alignment horizontal="center"/>
    </xf>
    <xf numFmtId="4" fontId="12" fillId="0" borderId="16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3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2" fillId="0" borderId="9" xfId="0" applyFont="1" applyBorder="1" applyAlignment="1">
      <alignment vertical="top"/>
    </xf>
    <xf numFmtId="0" fontId="16" fillId="2" borderId="3" xfId="0" applyFont="1" applyFill="1" applyBorder="1"/>
    <xf numFmtId="0" fontId="12" fillId="2" borderId="0" xfId="0" applyFont="1" applyFill="1" applyAlignment="1">
      <alignment horizontal="center"/>
    </xf>
    <xf numFmtId="0" fontId="16" fillId="0" borderId="0" xfId="0" applyFont="1" applyAlignment="1">
      <alignment horizontal="center" wrapText="1"/>
    </xf>
    <xf numFmtId="0" fontId="18" fillId="0" borderId="3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23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3" fontId="23" fillId="0" borderId="22" xfId="0" applyNumberFormat="1" applyFont="1" applyBorder="1" applyAlignment="1">
      <alignment horizontal="center"/>
    </xf>
    <xf numFmtId="3" fontId="23" fillId="0" borderId="15" xfId="0" applyNumberFormat="1" applyFont="1" applyBorder="1" applyAlignment="1">
      <alignment horizontal="center"/>
    </xf>
    <xf numFmtId="3" fontId="23" fillId="0" borderId="14" xfId="0" applyNumberFormat="1" applyFont="1" applyBorder="1" applyAlignment="1">
      <alignment horizontal="center"/>
    </xf>
    <xf numFmtId="0" fontId="23" fillId="0" borderId="27" xfId="0" applyFont="1" applyBorder="1" applyAlignment="1">
      <alignment horizontal="center" vertical="center"/>
    </xf>
    <xf numFmtId="3" fontId="23" fillId="0" borderId="0" xfId="0" applyNumberFormat="1" applyFont="1" applyAlignment="1">
      <alignment horizontal="center"/>
    </xf>
    <xf numFmtId="3" fontId="23" fillId="0" borderId="23" xfId="0" applyNumberFormat="1" applyFont="1" applyBorder="1" applyAlignment="1">
      <alignment horizontal="center"/>
    </xf>
    <xf numFmtId="3" fontId="23" fillId="0" borderId="27" xfId="0" applyNumberFormat="1" applyFont="1" applyBorder="1" applyAlignment="1">
      <alignment horizontal="center"/>
    </xf>
    <xf numFmtId="0" fontId="10" fillId="0" borderId="13" xfId="0" applyFont="1" applyBorder="1"/>
    <xf numFmtId="0" fontId="23" fillId="0" borderId="27" xfId="0" applyFont="1" applyBorder="1"/>
    <xf numFmtId="0" fontId="24" fillId="0" borderId="23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10" fillId="0" borderId="2" xfId="0" applyFont="1" applyBorder="1"/>
    <xf numFmtId="0" fontId="23" fillId="0" borderId="15" xfId="0" applyFont="1" applyBorder="1"/>
    <xf numFmtId="0" fontId="23" fillId="0" borderId="22" xfId="0" applyFont="1" applyBorder="1"/>
    <xf numFmtId="0" fontId="0" fillId="0" borderId="0" xfId="0" applyAlignment="1">
      <alignment wrapText="1"/>
    </xf>
    <xf numFmtId="0" fontId="8" fillId="0" borderId="23" xfId="0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15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/>
    </xf>
    <xf numFmtId="0" fontId="25" fillId="0" borderId="0" xfId="0" applyFont="1" applyAlignment="1">
      <alignment vertical="top"/>
    </xf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3" xfId="0" applyFont="1" applyBorder="1" applyAlignment="1">
      <alignment horizontal="center"/>
    </xf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29503611318659"/>
          <c:y val="0.20088649192823499"/>
          <c:w val="0.31193562848439571"/>
          <c:h val="0.58541343975838644"/>
        </c:manualLayout>
      </c:layout>
      <c:pieChart>
        <c:varyColors val="1"/>
        <c:ser>
          <c:idx val="0"/>
          <c:order val="0"/>
          <c:tx>
            <c:strRef>
              <c:f>'Reg kapacitet'!$E$33</c:f>
              <c:strCache>
                <c:ptCount val="1"/>
                <c:pt idx="0">
                  <c:v>SR Vršno</c:v>
                </c:pt>
              </c:strCache>
            </c:strRef>
          </c:tx>
          <c:dLbls>
            <c:dLbl>
              <c:idx val="0"/>
              <c:layout>
                <c:manualLayout>
                  <c:x val="-0.14130385216999397"/>
                  <c:y val="-2.84262754826880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624017957351291"/>
                      <c:h val="0.117643979434077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C71-4A4B-951C-57D5431CBA55}"/>
                </c:ext>
              </c:extLst>
            </c:dLbl>
            <c:dLbl>
              <c:idx val="1"/>
              <c:layout>
                <c:manualLayout>
                  <c:x val="0.10890691693841292"/>
                  <c:y val="-0.100214719735375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8.8282828282828282E-2"/>
                      <c:h val="0.103032107287958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C71-4A4B-951C-57D5431CBA55}"/>
                </c:ext>
              </c:extLst>
            </c:dLbl>
            <c:dLbl>
              <c:idx val="2"/>
              <c:layout>
                <c:manualLayout>
                  <c:x val="8.8988485025230352E-2"/>
                  <c:y val="0.133645417610469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9.7261503928170567E-2"/>
                      <c:h val="0.103032107287958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C71-4A4B-951C-57D5431CBA55}"/>
                </c:ext>
              </c:extLst>
            </c:dLbl>
            <c:dLbl>
              <c:idx val="3"/>
              <c:layout>
                <c:manualLayout>
                  <c:x val="3.3670033670033669E-2"/>
                  <c:y val="1.01880415632977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325476992143659"/>
                      <c:h val="0.116894977168949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C71-4A4B-951C-57D5431CBA5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kapacitet'!$A$36:$A$39</c:f>
              <c:strCache>
                <c:ptCount val="4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</c:strCache>
            </c:strRef>
          </c:cat>
          <c:val>
            <c:numRef>
              <c:f>'Reg kapacitet'!$E$36:$E$39</c:f>
              <c:numCache>
                <c:formatCode>0</c:formatCode>
                <c:ptCount val="4"/>
                <c:pt idx="0">
                  <c:v>24.313768645357683</c:v>
                </c:pt>
                <c:pt idx="1">
                  <c:v>14.132063926940639</c:v>
                </c:pt>
                <c:pt idx="2">
                  <c:v>8.7870441400304422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71-4A4B-951C-57D5431CBA5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769335402417759"/>
          <c:y val="0.42998770359184563"/>
          <c:w val="0.21505603770331627"/>
          <c:h val="0.46148549239564235"/>
        </c:manualLayout>
      </c:layout>
      <c:overlay val="0"/>
      <c:txPr>
        <a:bodyPr/>
        <a:lstStyle/>
        <a:p>
          <a:pPr>
            <a:defRPr kern="0" baseline="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706423992083"/>
          <c:y val="0.19723345069631665"/>
          <c:w val="0.69928281915580226"/>
          <c:h val="0.69134942020689738"/>
        </c:manualLayout>
      </c:layout>
      <c:pieChart>
        <c:varyColors val="1"/>
        <c:ser>
          <c:idx val="0"/>
          <c:order val="0"/>
          <c:tx>
            <c:strRef>
              <c:f>'Reg kapacitet'!$D$33</c:f>
              <c:strCache>
                <c:ptCount val="1"/>
                <c:pt idx="0">
                  <c:v>SR Nevršno</c:v>
                </c:pt>
              </c:strCache>
            </c:strRef>
          </c:tx>
          <c:dLbls>
            <c:dLbl>
              <c:idx val="0"/>
              <c:layout>
                <c:manualLayout>
                  <c:x val="-0.26277385301380723"/>
                  <c:y val="-0.2186443112076998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A8-42E4-9AC3-4EF21547FEEC}"/>
                </c:ext>
              </c:extLst>
            </c:dLbl>
            <c:dLbl>
              <c:idx val="1"/>
              <c:layout>
                <c:manualLayout>
                  <c:x val="0.18458718262107368"/>
                  <c:y val="6.417132499926832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49-4670-8572-546EFF2E71F9}"/>
                </c:ext>
              </c:extLst>
            </c:dLbl>
            <c:dLbl>
              <c:idx val="2"/>
              <c:layout>
                <c:manualLayout>
                  <c:x val="0.14871849630972503"/>
                  <c:y val="0.166000785444902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81741822467468"/>
                      <c:h val="0.154511101385690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9A8-42E4-9AC3-4EF21547FEE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A8-42E4-9AC3-4EF21547FEE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kapacitet'!$A$36:$A$39</c:f>
              <c:strCache>
                <c:ptCount val="4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</c:strCache>
            </c:strRef>
          </c:cat>
          <c:val>
            <c:numRef>
              <c:f>'Reg kapacitet'!$D$36:$D$39</c:f>
              <c:numCache>
                <c:formatCode>0</c:formatCode>
                <c:ptCount val="4"/>
                <c:pt idx="0">
                  <c:v>20.292013698630136</c:v>
                </c:pt>
                <c:pt idx="1">
                  <c:v>5.0041506849315054</c:v>
                </c:pt>
                <c:pt idx="2">
                  <c:v>2.8609132420091328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8-42E4-9AC3-4EF21547FEE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29503611318659"/>
          <c:y val="0.20088649192823499"/>
          <c:w val="0.31193562848439571"/>
          <c:h val="0.58541343975838644"/>
        </c:manualLayout>
      </c:layout>
      <c:pieChart>
        <c:varyColors val="1"/>
        <c:ser>
          <c:idx val="0"/>
          <c:order val="0"/>
          <c:tx>
            <c:strRef>
              <c:f>'Reg kapacitet'!$G$33</c:f>
              <c:strCache>
                <c:ptCount val="1"/>
                <c:pt idx="0">
                  <c:v>TR Nadole</c:v>
                </c:pt>
              </c:strCache>
            </c:strRef>
          </c:tx>
          <c:dLbls>
            <c:dLbl>
              <c:idx val="0"/>
              <c:layout>
                <c:manualLayout>
                  <c:x val="-7.8542114053925083E-2"/>
                  <c:y val="0.147536914321353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8.9943883277216599E-2"/>
                      <c:h val="0.11566352225773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AB0-4BEC-9F4E-DA9A7B80212E}"/>
                </c:ext>
              </c:extLst>
            </c:dLbl>
            <c:dLbl>
              <c:idx val="1"/>
              <c:layout>
                <c:manualLayout>
                  <c:x val="-9.2509610541106693E-2"/>
                  <c:y val="1.61422000467763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8.3052749719416369E-2"/>
                      <c:h val="0.12358431433694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AB0-4BEC-9F4E-DA9A7B80212E}"/>
                </c:ext>
              </c:extLst>
            </c:dLbl>
            <c:dLbl>
              <c:idx val="2"/>
              <c:layout>
                <c:manualLayout>
                  <c:x val="-4.9706513958482461E-2"/>
                  <c:y val="-0.194070788181180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9.8922558922558926E-2"/>
                      <c:h val="0.13150510641615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AB0-4BEC-9F4E-DA9A7B80212E}"/>
                </c:ext>
              </c:extLst>
            </c:dLbl>
            <c:dLbl>
              <c:idx val="3"/>
              <c:layout>
                <c:manualLayout>
                  <c:x val="0.12338326396069178"/>
                  <c:y val="-4.510844312777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341189674523008"/>
                      <c:h val="0.143386294534965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AB0-4BEC-9F4E-DA9A7B80212E}"/>
                </c:ext>
              </c:extLst>
            </c:dLbl>
            <c:dLbl>
              <c:idx val="4"/>
              <c:layout>
                <c:manualLayout>
                  <c:x val="9.5160705921860697E-2"/>
                  <c:y val="0.149217899742730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9.2188552188552195E-2"/>
                      <c:h val="0.13150510641615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AB0-4BEC-9F4E-DA9A7B80212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 MW;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kapacitet'!$A$36:$A$41</c:f>
              <c:strCache>
                <c:ptCount val="5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  <c:pt idx="4">
                  <c:v>EFT Stanari</c:v>
                </c:pt>
              </c:strCache>
            </c:strRef>
          </c:cat>
          <c:val>
            <c:numRef>
              <c:f>'Reg kapacitet'!$G$36:$G$41</c:f>
              <c:numCache>
                <c:formatCode>0</c:formatCode>
                <c:ptCount val="5"/>
                <c:pt idx="0">
                  <c:v>12.389212328767124</c:v>
                </c:pt>
                <c:pt idx="1">
                  <c:v>8.0565068493150687</c:v>
                </c:pt>
                <c:pt idx="2">
                  <c:v>22.404394977168952</c:v>
                </c:pt>
                <c:pt idx="3">
                  <c:v>12.8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B0-4BEC-9F4E-DA9A7B8021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769335402417759"/>
          <c:y val="0.26685179699072276"/>
          <c:w val="0.21505603770331627"/>
          <c:h val="0.6246211896780228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706423992083"/>
          <c:y val="0.19723345069631665"/>
          <c:w val="0.69928281915580226"/>
          <c:h val="0.69134942020689738"/>
        </c:manualLayout>
      </c:layout>
      <c:pieChart>
        <c:varyColors val="1"/>
        <c:ser>
          <c:idx val="0"/>
          <c:order val="0"/>
          <c:tx>
            <c:strRef>
              <c:f>'Reg kapacitet'!$F$33</c:f>
              <c:strCache>
                <c:ptCount val="1"/>
                <c:pt idx="0">
                  <c:v>TR Nagore</c:v>
                </c:pt>
              </c:strCache>
            </c:strRef>
          </c:tx>
          <c:dLbls>
            <c:dLbl>
              <c:idx val="0"/>
              <c:layout>
                <c:manualLayout>
                  <c:x val="-0.22685872318432637"/>
                  <c:y val="-9.50965221619841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828426926284611"/>
                      <c:h val="0.145257349387277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98F-41E1-8A42-62920E203AD7}"/>
                </c:ext>
              </c:extLst>
            </c:dLbl>
            <c:dLbl>
              <c:idx val="1"/>
              <c:layout>
                <c:manualLayout>
                  <c:x val="0.1915695884667645"/>
                  <c:y val="6.146780393172572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8F-41E1-8A42-62920E203AD7}"/>
                </c:ext>
              </c:extLst>
            </c:dLbl>
            <c:dLbl>
              <c:idx val="2"/>
              <c:layout>
                <c:manualLayout>
                  <c:x val="-2.7727177278084335E-2"/>
                  <c:y val="-1.56311223371638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44948910145289"/>
                      <c:h val="9.84001399075105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DF6-441B-96E7-C6592E20091C}"/>
                </c:ext>
              </c:extLst>
            </c:dLbl>
            <c:dLbl>
              <c:idx val="3"/>
              <c:layout>
                <c:manualLayout>
                  <c:x val="0.11595001407198904"/>
                  <c:y val="1.82971868702409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98750351799726"/>
                      <c:h val="9.2542988722539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98F-41E1-8A42-62920E203A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8F-41E1-8A42-62920E203AD7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8F-41E1-8A42-62920E203AD7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kapacitet'!$A$36:$A$41</c:f>
              <c:strCache>
                <c:ptCount val="5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  <c:pt idx="4">
                  <c:v>EFT Stanari</c:v>
                </c:pt>
              </c:strCache>
            </c:strRef>
          </c:cat>
          <c:val>
            <c:numRef>
              <c:f>'Reg kapacitet'!$F$36:$F$41</c:f>
              <c:numCache>
                <c:formatCode>0</c:formatCode>
                <c:ptCount val="5"/>
                <c:pt idx="0">
                  <c:v>92.428681506849301</c:v>
                </c:pt>
                <c:pt idx="1">
                  <c:v>49.893264840182646</c:v>
                </c:pt>
                <c:pt idx="2">
                  <c:v>10.251940639269407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8F-41E1-8A42-62920E203AD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bs-Latn-BA"/>
              <a:t>Debalans BiH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AnalizaOdstupanje!$Q$7</c:f>
              <c:strCache>
                <c:ptCount val="1"/>
                <c:pt idx="0">
                  <c:v>Manjak energije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AnalizaOdstupanje!$R$6:$Z$6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AnalizaOdstupanje!$R$7:$Z$7</c:f>
              <c:numCache>
                <c:formatCode>#,##0</c:formatCode>
                <c:ptCount val="9"/>
                <c:pt idx="0">
                  <c:v>-87222</c:v>
                </c:pt>
                <c:pt idx="1">
                  <c:v>-110950</c:v>
                </c:pt>
                <c:pt idx="2">
                  <c:v>-28159</c:v>
                </c:pt>
                <c:pt idx="3">
                  <c:v>-31199.606</c:v>
                </c:pt>
                <c:pt idx="4">
                  <c:v>-45061.891999999898</c:v>
                </c:pt>
                <c:pt idx="5">
                  <c:v>-42009.928999999996</c:v>
                </c:pt>
                <c:pt idx="6">
                  <c:v>-29318.467999999993</c:v>
                </c:pt>
                <c:pt idx="7">
                  <c:v>-80435.231999999989</c:v>
                </c:pt>
                <c:pt idx="8">
                  <c:v>-86765.32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9-44E8-9943-1DAE761B5F00}"/>
            </c:ext>
          </c:extLst>
        </c:ser>
        <c:ser>
          <c:idx val="1"/>
          <c:order val="1"/>
          <c:tx>
            <c:strRef>
              <c:f>AnalizaOdstupanje!$Q$8</c:f>
              <c:strCache>
                <c:ptCount val="1"/>
                <c:pt idx="0">
                  <c:v>Višak energije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AnalizaOdstupanje!$R$6:$Z$6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AnalizaOdstupanje!$R$8:$Z$8</c:f>
              <c:numCache>
                <c:formatCode>#,##0</c:formatCode>
                <c:ptCount val="9"/>
                <c:pt idx="0">
                  <c:v>160838.80600000001</c:v>
                </c:pt>
                <c:pt idx="1">
                  <c:v>166862.633</c:v>
                </c:pt>
                <c:pt idx="2">
                  <c:v>80310.448999999993</c:v>
                </c:pt>
                <c:pt idx="3">
                  <c:v>56105.484999999986</c:v>
                </c:pt>
                <c:pt idx="4">
                  <c:v>39814.040999999997</c:v>
                </c:pt>
                <c:pt idx="5">
                  <c:v>38864.148000000008</c:v>
                </c:pt>
                <c:pt idx="6">
                  <c:v>52586.780000000013</c:v>
                </c:pt>
                <c:pt idx="7">
                  <c:v>35417.218000000008</c:v>
                </c:pt>
                <c:pt idx="8">
                  <c:v>33013.970999999998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9-44E8-9943-1DAE761B5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2226080"/>
        <c:axId val="502226472"/>
      </c:barChart>
      <c:catAx>
        <c:axId val="50222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sr-Latn-RS"/>
          </a:p>
        </c:txPr>
        <c:crossAx val="502226472"/>
        <c:crosses val="autoZero"/>
        <c:auto val="1"/>
        <c:lblAlgn val="ctr"/>
        <c:lblOffset val="100"/>
        <c:noMultiLvlLbl val="0"/>
      </c:catAx>
      <c:valAx>
        <c:axId val="50222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sr-Latn-RS"/>
          </a:p>
        </c:txPr>
        <c:crossAx val="50222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30782737523661"/>
          <c:y val="0.1488779676467972"/>
          <c:w val="0.42595809670132695"/>
          <c:h val="0.802955631055709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07-452C-A0CB-9378A503BA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07-452C-A0CB-9378A503BA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07-452C-A0CB-9378A503BA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07-452C-A0CB-9378A503BA5B}"/>
              </c:ext>
            </c:extLst>
          </c:dPt>
          <c:dLbls>
            <c:dLbl>
              <c:idx val="0"/>
              <c:layout>
                <c:manualLayout>
                  <c:x val="7.3270780176868056E-2"/>
                  <c:y val="1.0067708789454558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07-452C-A0CB-9378A503BA5B}"/>
                </c:ext>
              </c:extLst>
            </c:dLbl>
            <c:dLbl>
              <c:idx val="1"/>
              <c:layout>
                <c:manualLayout>
                  <c:x val="-0.15009172633908574"/>
                  <c:y val="-0.267782435433921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21602787456446"/>
                      <c:h val="0.172654654832741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F07-452C-A0CB-9378A503BA5B}"/>
                </c:ext>
              </c:extLst>
            </c:dLbl>
            <c:dLbl>
              <c:idx val="2"/>
              <c:layout>
                <c:manualLayout>
                  <c:x val="0.15886128803861005"/>
                  <c:y val="0.175816863989013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926015826968994"/>
                      <c:h val="0.183983276068920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F07-452C-A0CB-9378A503BA5B}"/>
                </c:ext>
              </c:extLst>
            </c:dLbl>
            <c:dLbl>
              <c:idx val="3"/>
              <c:layout>
                <c:manualLayout>
                  <c:x val="-0.16068808472111717"/>
                  <c:y val="5.583096179028686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07-452C-A0CB-9378A503BA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 MWh;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GubiciKomp!$T$5:$T$8</c:f>
              <c:strCache>
                <c:ptCount val="4"/>
                <c:pt idx="0">
                  <c:v>ELES</c:v>
                </c:pt>
                <c:pt idx="1">
                  <c:v>HOPS</c:v>
                </c:pt>
                <c:pt idx="2">
                  <c:v>EMS</c:v>
                </c:pt>
                <c:pt idx="3">
                  <c:v>CGES</c:v>
                </c:pt>
              </c:strCache>
            </c:strRef>
          </c:cat>
          <c:val>
            <c:numRef>
              <c:f>GubiciKomp!$U$5:$U$8</c:f>
              <c:numCache>
                <c:formatCode>General</c:formatCode>
                <c:ptCount val="4"/>
                <c:pt idx="0">
                  <c:v>38</c:v>
                </c:pt>
                <c:pt idx="1">
                  <c:v>2572</c:v>
                </c:pt>
                <c:pt idx="2">
                  <c:v>875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07-452C-A0CB-9378A503BA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48521678692605"/>
          <c:y val="0.56239634914538261"/>
          <c:w val="0.12133940574501358"/>
          <c:h val="0.35912068907260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4-499D-BDE1-E767DDD38E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4-499D-BDE1-E767DDD38E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4-499D-BDE1-E767DDD38E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4-499D-BDE1-E767DDD38E0B}"/>
              </c:ext>
            </c:extLst>
          </c:dPt>
          <c:dLbls>
            <c:dLbl>
              <c:idx val="0"/>
              <c:layout>
                <c:manualLayout>
                  <c:x val="0.12214656094817417"/>
                  <c:y val="3.112241178186058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44-499D-BDE1-E767DDD38E0B}"/>
                </c:ext>
              </c:extLst>
            </c:dLbl>
            <c:dLbl>
              <c:idx val="1"/>
              <c:layout>
                <c:manualLayout>
                  <c:x val="-0.16492450638792103"/>
                  <c:y val="-0.237487241178186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n-US" sz="11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15098722415795"/>
                      <c:h val="0.155092592592592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544-499D-BDE1-E767DDD38E0B}"/>
                </c:ext>
              </c:extLst>
            </c:dLbl>
            <c:dLbl>
              <c:idx val="2"/>
              <c:layout>
                <c:manualLayout>
                  <c:x val="0.14005578570971308"/>
                  <c:y val="0.165719779819189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17877033663475"/>
                      <c:h val="0.187175925925925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544-499D-BDE1-E767DDD38E0B}"/>
                </c:ext>
              </c:extLst>
            </c:dLbl>
            <c:dLbl>
              <c:idx val="3"/>
              <c:layout>
                <c:manualLayout>
                  <c:x val="-0.12590651778283812"/>
                  <c:y val="3.24077719451735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889654037147794"/>
                      <c:h val="9.45833333333333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544-499D-BDE1-E767DDD38E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 MWh;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XB_Balancing!$T$5:$T$8</c:f>
              <c:strCache>
                <c:ptCount val="4"/>
                <c:pt idx="0">
                  <c:v>ELES</c:v>
                </c:pt>
                <c:pt idx="1">
                  <c:v>HOPS</c:v>
                </c:pt>
                <c:pt idx="2">
                  <c:v>EMS</c:v>
                </c:pt>
                <c:pt idx="3">
                  <c:v>CGES</c:v>
                </c:pt>
              </c:strCache>
            </c:strRef>
          </c:cat>
          <c:val>
            <c:numRef>
              <c:f>XB_Balancing!$U$5:$U$8</c:f>
              <c:numCache>
                <c:formatCode>General</c:formatCode>
                <c:ptCount val="4"/>
                <c:pt idx="0" formatCode="#,##0">
                  <c:v>38</c:v>
                </c:pt>
                <c:pt idx="1">
                  <c:v>2572</c:v>
                </c:pt>
                <c:pt idx="2">
                  <c:v>875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4-499D-BDE1-E767DDD38E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902357388812638"/>
          <c:y val="0.38764946048410615"/>
          <c:w val="0.13513544751860146"/>
          <c:h val="0.414932195975503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818998</xdr:colOff>
      <xdr:row>0</xdr:row>
      <xdr:rowOff>1027912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BFE9551-7C18-459D-8214-B59854397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14823" cy="102791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266700</xdr:colOff>
      <xdr:row>1</xdr:row>
      <xdr:rowOff>104775</xdr:rowOff>
    </xdr:from>
    <xdr:to>
      <xdr:col>18</xdr:col>
      <xdr:colOff>438150</xdr:colOff>
      <xdr:row>26</xdr:row>
      <xdr:rowOff>73025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F671C0C-2B2F-48FF-AB5A-201F33653CAC}"/>
            </a:ext>
          </a:extLst>
        </xdr:cNvPr>
        <xdr:cNvGrpSpPr>
          <a:grpSpLocks noChangeAspect="1"/>
        </xdr:cNvGrpSpPr>
      </xdr:nvGrpSpPr>
      <xdr:grpSpPr>
        <a:xfrm>
          <a:off x="8029575" y="1333500"/>
          <a:ext cx="5657850" cy="6683375"/>
          <a:chOff x="0" y="9096375"/>
          <a:chExt cx="5657850" cy="6683375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443E9078-FD5D-4688-B6F0-B2B9D6136A97}"/>
              </a:ext>
            </a:extLst>
          </xdr:cNvPr>
          <xdr:cNvGrpSpPr/>
        </xdr:nvGrpSpPr>
        <xdr:grpSpPr>
          <a:xfrm>
            <a:off x="0" y="9096375"/>
            <a:ext cx="5657850" cy="3476625"/>
            <a:chOff x="828675" y="8743949"/>
            <a:chExt cx="6524625" cy="3476625"/>
          </a:xfrm>
        </xdr:grpSpPr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4FB7E07B-CB55-4058-822D-D22158F52555}"/>
                </a:ext>
              </a:extLst>
            </xdr:cNvPr>
            <xdr:cNvGrpSpPr/>
          </xdr:nvGrpSpPr>
          <xdr:grpSpPr>
            <a:xfrm>
              <a:off x="828675" y="8743949"/>
              <a:ext cx="6524625" cy="3476625"/>
              <a:chOff x="5343525" y="9791699"/>
              <a:chExt cx="6524625" cy="3476625"/>
            </a:xfrm>
          </xdr:grpSpPr>
          <xdr:graphicFrame macro="">
            <xdr:nvGraphicFramePr>
              <xdr:cNvPr id="14" name="Chart 13">
                <a:extLst>
                  <a:ext uri="{FF2B5EF4-FFF2-40B4-BE49-F238E27FC236}">
                    <a16:creationId xmlns:a16="http://schemas.microsoft.com/office/drawing/2014/main" id="{93266082-EC41-427A-8D1F-4CD74DF3B877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343525" y="9791699"/>
              <a:ext cx="6524625" cy="34766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5" name="Chart 14">
                <a:extLst>
                  <a:ext uri="{FF2B5EF4-FFF2-40B4-BE49-F238E27FC236}">
                    <a16:creationId xmlns:a16="http://schemas.microsoft.com/office/drawing/2014/main" id="{815611F8-B0EE-4279-9907-A4B26DFC65D3}"/>
                  </a:ext>
                </a:extLst>
              </xdr:cNvPr>
              <xdr:cNvGraphicFramePr/>
            </xdr:nvGraphicFramePr>
            <xdr:xfrm>
              <a:off x="5362575" y="9915525"/>
              <a:ext cx="2905125" cy="293846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154A16EF-9721-4CDB-830A-8F4EF042CAB4}"/>
                  </a:ext>
                </a:extLst>
              </xdr:cNvPr>
              <xdr:cNvSpPr txBox="1"/>
            </xdr:nvSpPr>
            <xdr:spPr>
              <a:xfrm>
                <a:off x="5990326" y="12715531"/>
                <a:ext cx="1536911" cy="421141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Nevršno</a:t>
                </a:r>
                <a:r>
                  <a:rPr lang="bs-Latn-BA" sz="1050" b="0" baseline="0"/>
                  <a:t> opterećenje</a:t>
                </a:r>
              </a:p>
              <a:p>
                <a:pPr algn="ctr"/>
                <a:r>
                  <a:rPr lang="bs-Latn-BA" sz="1050" b="0" baseline="0"/>
                  <a:t>(00.00 - 06.00)</a:t>
                </a:r>
                <a:endParaRPr lang="bs-Latn-BA" sz="1050" b="0"/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84D6F011-0461-40CB-90F2-593134815FF8}"/>
                  </a:ext>
                </a:extLst>
              </xdr:cNvPr>
              <xdr:cNvSpPr txBox="1"/>
            </xdr:nvSpPr>
            <xdr:spPr>
              <a:xfrm>
                <a:off x="8384648" y="12715531"/>
                <a:ext cx="1377416" cy="421141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Vršno</a:t>
                </a:r>
                <a:r>
                  <a:rPr lang="bs-Latn-BA" sz="1050" b="0" baseline="0"/>
                  <a:t> opterećenje</a:t>
                </a:r>
              </a:p>
              <a:p>
                <a:pPr algn="ctr"/>
                <a:r>
                  <a:rPr lang="bs-Latn-BA" sz="1050" b="0" baseline="0"/>
                  <a:t>(06.00 - 24.00)</a:t>
                </a:r>
                <a:endParaRPr lang="bs-Latn-BA" sz="1050" b="0"/>
              </a:p>
            </xdr:txBody>
          </xdr:sp>
        </xdr:grp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CA779624-6C67-4CE8-A51A-267079D746B2}"/>
                </a:ext>
              </a:extLst>
            </xdr:cNvPr>
            <xdr:cNvSpPr txBox="1"/>
          </xdr:nvSpPr>
          <xdr:spPr>
            <a:xfrm>
              <a:off x="1012925" y="8858250"/>
              <a:ext cx="6177801" cy="264560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bs-Latn-BA" sz="1100" b="1"/>
                <a:t>Kapacitet </a:t>
              </a:r>
              <a:r>
                <a:rPr lang="en-US" sz="1100" b="1"/>
                <a:t>aFRR </a:t>
              </a:r>
              <a:r>
                <a:rPr lang="bs-Latn-BA" sz="1100" b="1"/>
                <a:t>(MW)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50DFB076-0AF4-40F4-B464-935098F43C36}"/>
              </a:ext>
            </a:extLst>
          </xdr:cNvPr>
          <xdr:cNvGrpSpPr/>
        </xdr:nvGrpSpPr>
        <xdr:grpSpPr>
          <a:xfrm>
            <a:off x="0" y="12573000"/>
            <a:ext cx="5657850" cy="3206750"/>
            <a:chOff x="828675" y="8743949"/>
            <a:chExt cx="6524625" cy="3476625"/>
          </a:xfrm>
        </xdr:grpSpPr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7CE58732-A386-4056-8152-28AA3151C448}"/>
                </a:ext>
              </a:extLst>
            </xdr:cNvPr>
            <xdr:cNvGrpSpPr/>
          </xdr:nvGrpSpPr>
          <xdr:grpSpPr>
            <a:xfrm>
              <a:off x="828675" y="8743949"/>
              <a:ext cx="6524625" cy="3476625"/>
              <a:chOff x="5343525" y="9791699"/>
              <a:chExt cx="6524625" cy="3476625"/>
            </a:xfrm>
          </xdr:grpSpPr>
          <xdr:graphicFrame macro="">
            <xdr:nvGraphicFramePr>
              <xdr:cNvPr id="8" name="Chart 7">
                <a:extLst>
                  <a:ext uri="{FF2B5EF4-FFF2-40B4-BE49-F238E27FC236}">
                    <a16:creationId xmlns:a16="http://schemas.microsoft.com/office/drawing/2014/main" id="{5E2DB14C-CFE0-48EA-B8FA-5EFC0128247B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343525" y="9791699"/>
              <a:ext cx="6524625" cy="34766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graphicFrame macro="">
            <xdr:nvGraphicFramePr>
              <xdr:cNvPr id="9" name="Chart 8">
                <a:extLst>
                  <a:ext uri="{FF2B5EF4-FFF2-40B4-BE49-F238E27FC236}">
                    <a16:creationId xmlns:a16="http://schemas.microsoft.com/office/drawing/2014/main" id="{6FBC3A29-A521-4F28-8DE6-58F4E1AF8A81}"/>
                  </a:ext>
                </a:extLst>
              </xdr:cNvPr>
              <xdr:cNvGraphicFramePr/>
            </xdr:nvGraphicFramePr>
            <xdr:xfrm>
              <a:off x="5362575" y="9915525"/>
              <a:ext cx="2905125" cy="293846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sp macro="" textlink="">
            <xdr:nvSpPr>
              <xdr:cNvPr id="10" name="TextBox 9">
                <a:extLst>
                  <a:ext uri="{FF2B5EF4-FFF2-40B4-BE49-F238E27FC236}">
                    <a16:creationId xmlns:a16="http://schemas.microsoft.com/office/drawing/2014/main" id="{BD5734B3-38C2-4D5D-BBE6-49763D8EA79D}"/>
                  </a:ext>
                </a:extLst>
              </xdr:cNvPr>
              <xdr:cNvSpPr txBox="1"/>
            </xdr:nvSpPr>
            <xdr:spPr>
              <a:xfrm>
                <a:off x="6306939" y="12765982"/>
                <a:ext cx="670532" cy="25673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Nagore</a:t>
                </a:r>
              </a:p>
            </xdr:txBody>
          </xdr:sp>
          <xdr:sp macro="" textlink="">
            <xdr:nvSpPr>
              <xdr:cNvPr id="11" name="TextBox 10">
                <a:extLst>
                  <a:ext uri="{FF2B5EF4-FFF2-40B4-BE49-F238E27FC236}">
                    <a16:creationId xmlns:a16="http://schemas.microsoft.com/office/drawing/2014/main" id="{B4C6687C-5746-45D4-A76B-4C866FBA64AA}"/>
                  </a:ext>
                </a:extLst>
              </xdr:cNvPr>
              <xdr:cNvSpPr txBox="1"/>
            </xdr:nvSpPr>
            <xdr:spPr>
              <a:xfrm>
                <a:off x="8743055" y="12765982"/>
                <a:ext cx="660599" cy="25673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Nadole</a:t>
                </a:r>
              </a:p>
            </xdr:txBody>
          </xdr:sp>
        </xdr:grp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A46E2F3-1F26-4691-98EB-B141DD0D8F63}"/>
                </a:ext>
              </a:extLst>
            </xdr:cNvPr>
            <xdr:cNvSpPr txBox="1"/>
          </xdr:nvSpPr>
          <xdr:spPr>
            <a:xfrm>
              <a:off x="1012925" y="8858250"/>
              <a:ext cx="6177801" cy="28682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bs-Latn-BA" sz="1100" b="1"/>
                <a:t>Kapacitet </a:t>
              </a:r>
              <a:r>
                <a:rPr lang="en-US" sz="1100" b="1"/>
                <a:t>mFRR </a:t>
              </a:r>
              <a:r>
                <a:rPr lang="bs-Latn-BA" sz="1100" b="1"/>
                <a:t>(MW)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FFD3E7C-4D0F-4F27-AF23-6BBCE37D0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31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581024</xdr:colOff>
      <xdr:row>13</xdr:row>
      <xdr:rowOff>133350</xdr:rowOff>
    </xdr:from>
    <xdr:to>
      <xdr:col>25</xdr:col>
      <xdr:colOff>228600</xdr:colOff>
      <xdr:row>25</xdr:row>
      <xdr:rowOff>71437</xdr:rowOff>
    </xdr:to>
    <xdr:graphicFrame macro="">
      <xdr:nvGraphicFramePr>
        <xdr:cNvPr id="2" name="Chart 1" title="Debalans BiH">
          <a:extLst>
            <a:ext uri="{FF2B5EF4-FFF2-40B4-BE49-F238E27FC236}">
              <a16:creationId xmlns:a16="http://schemas.microsoft.com/office/drawing/2014/main" id="{6CEB2057-6960-4BD9-820E-4EEDC5F93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1114425</xdr:colOff>
      <xdr:row>15</xdr:row>
      <xdr:rowOff>0</xdr:rowOff>
    </xdr:from>
    <xdr:ext cx="474361" cy="2488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FC9207F-4C71-4D7D-9DC1-A61BAA06BEB4}"/>
            </a:ext>
          </a:extLst>
        </xdr:cNvPr>
        <xdr:cNvSpPr txBox="1"/>
      </xdr:nvSpPr>
      <xdr:spPr>
        <a:xfrm>
          <a:off x="11772900" y="2857500"/>
          <a:ext cx="47436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bs-Latn-BA" sz="1000" i="1">
              <a:latin typeface="+mn-lt"/>
              <a:cs typeface="Times New Roman" panose="02020603050405020304" pitchFamily="18" charset="0"/>
            </a:rPr>
            <a:t>MWh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8</xdr:row>
      <xdr:rowOff>95250</xdr:rowOff>
    </xdr:from>
    <xdr:to>
      <xdr:col>26</xdr:col>
      <xdr:colOff>514350</xdr:colOff>
      <xdr:row>18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0FC793-D29A-4DF9-B674-77B84327B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561974</xdr:colOff>
      <xdr:row>8</xdr:row>
      <xdr:rowOff>261937</xdr:rowOff>
    </xdr:from>
    <xdr:to>
      <xdr:col>25</xdr:col>
      <xdr:colOff>266699</xdr:colOff>
      <xdr:row>15</xdr:row>
      <xdr:rowOff>338137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53FDD4-59C2-404C-AA95-27006D32B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activeCell="A3" sqref="A3"/>
    </sheetView>
  </sheetViews>
  <sheetFormatPr defaultRowHeight="15" x14ac:dyDescent="0.25"/>
  <cols>
    <col min="1" max="1" width="16.7109375" customWidth="1"/>
    <col min="2" max="2" width="6.5703125" customWidth="1"/>
    <col min="3" max="7" width="13.7109375" customWidth="1"/>
    <col min="8" max="9" width="12.28515625" customWidth="1"/>
  </cols>
  <sheetData>
    <row r="1" spans="1:7" s="110" customFormat="1" ht="96.75" customHeight="1" x14ac:dyDescent="0.25"/>
    <row r="2" spans="1:7" ht="18.75" x14ac:dyDescent="0.3">
      <c r="A2" s="193" t="s">
        <v>132</v>
      </c>
      <c r="B2" s="193"/>
      <c r="C2" s="193"/>
      <c r="D2" s="193"/>
      <c r="E2" s="193"/>
      <c r="F2" s="193"/>
      <c r="G2" s="193"/>
    </row>
    <row r="3" spans="1:7" ht="15.75" x14ac:dyDescent="0.25">
      <c r="A3" s="111"/>
      <c r="B3" s="110"/>
      <c r="C3" s="110"/>
      <c r="D3" s="110"/>
      <c r="E3" s="110"/>
      <c r="F3" s="110"/>
      <c r="G3" s="110"/>
    </row>
    <row r="4" spans="1:7" ht="15.75" x14ac:dyDescent="0.25">
      <c r="A4" s="112" t="s">
        <v>94</v>
      </c>
      <c r="B4" s="113"/>
      <c r="C4" s="113"/>
      <c r="D4" s="113"/>
      <c r="E4" s="113"/>
      <c r="F4" s="113"/>
      <c r="G4" s="113"/>
    </row>
    <row r="5" spans="1:7" ht="15.75" x14ac:dyDescent="0.25">
      <c r="A5" s="114"/>
      <c r="B5" s="114"/>
      <c r="C5" s="187" t="s">
        <v>131</v>
      </c>
      <c r="D5" s="115" t="s">
        <v>141</v>
      </c>
      <c r="E5" s="115" t="s">
        <v>141</v>
      </c>
      <c r="F5" s="115" t="s">
        <v>142</v>
      </c>
      <c r="G5" s="115" t="s">
        <v>142</v>
      </c>
    </row>
    <row r="6" spans="1:7" ht="15.75" x14ac:dyDescent="0.25">
      <c r="A6" s="111"/>
      <c r="B6" s="111"/>
      <c r="C6" s="188"/>
      <c r="D6" s="116" t="s">
        <v>95</v>
      </c>
      <c r="E6" s="116" t="s">
        <v>96</v>
      </c>
      <c r="F6" s="116" t="s">
        <v>84</v>
      </c>
      <c r="G6" s="116" t="s">
        <v>85</v>
      </c>
    </row>
    <row r="7" spans="1:7" ht="16.5" thickBot="1" x14ac:dyDescent="0.3">
      <c r="A7" s="117"/>
      <c r="B7" s="117"/>
      <c r="C7" s="189"/>
      <c r="D7" s="118" t="s">
        <v>129</v>
      </c>
      <c r="E7" s="118" t="s">
        <v>130</v>
      </c>
      <c r="F7" s="119"/>
      <c r="G7" s="119"/>
    </row>
    <row r="8" spans="1:7" ht="30" customHeight="1" x14ac:dyDescent="0.25">
      <c r="A8" s="120" t="s">
        <v>12</v>
      </c>
      <c r="B8" s="121" t="s">
        <v>13</v>
      </c>
      <c r="C8" s="122">
        <v>13</v>
      </c>
      <c r="D8" s="122">
        <v>28.157077625570778</v>
      </c>
      <c r="E8" s="122">
        <v>47.232876712328768</v>
      </c>
      <c r="F8" s="122">
        <v>195.99999999999997</v>
      </c>
      <c r="G8" s="122">
        <v>68</v>
      </c>
    </row>
    <row r="9" spans="1:7" ht="30" customHeight="1" x14ac:dyDescent="0.25">
      <c r="A9" s="120" t="s">
        <v>14</v>
      </c>
      <c r="B9" s="121" t="s">
        <v>13</v>
      </c>
      <c r="C9" s="122">
        <v>13</v>
      </c>
      <c r="D9" s="122">
        <v>28.157077625570778</v>
      </c>
      <c r="E9" s="122">
        <v>47.232876712328768</v>
      </c>
      <c r="F9" s="122">
        <v>195.99999999999997</v>
      </c>
      <c r="G9" s="122">
        <v>68</v>
      </c>
    </row>
    <row r="10" spans="1:7" ht="30" customHeight="1" x14ac:dyDescent="0.25">
      <c r="A10" s="120" t="s">
        <v>15</v>
      </c>
      <c r="B10" s="121" t="s">
        <v>13</v>
      </c>
      <c r="C10" s="122">
        <v>0</v>
      </c>
      <c r="D10" s="122">
        <v>24.606392694063928</v>
      </c>
      <c r="E10" s="122">
        <v>47.232876712328768</v>
      </c>
      <c r="F10" s="122">
        <v>195.99999999999997</v>
      </c>
      <c r="G10" s="122">
        <v>68</v>
      </c>
    </row>
    <row r="11" spans="1:7" ht="30" customHeight="1" x14ac:dyDescent="0.25">
      <c r="A11" s="120" t="s">
        <v>16</v>
      </c>
      <c r="B11" s="123" t="s">
        <v>99</v>
      </c>
      <c r="C11" s="122">
        <v>0</v>
      </c>
      <c r="D11" s="122">
        <v>42.553598533990659</v>
      </c>
      <c r="E11" s="122">
        <v>33.891652552204178</v>
      </c>
      <c r="F11" s="122">
        <v>4.4162856909887243</v>
      </c>
      <c r="G11" s="122">
        <v>1.620866606231534</v>
      </c>
    </row>
    <row r="12" spans="1:7" ht="30" customHeight="1" x14ac:dyDescent="0.25">
      <c r="A12" s="120" t="s">
        <v>18</v>
      </c>
      <c r="B12" s="121" t="s">
        <v>19</v>
      </c>
      <c r="C12" s="124">
        <v>0</v>
      </c>
      <c r="D12" s="124">
        <v>2624025.1</v>
      </c>
      <c r="E12" s="124">
        <v>10517257.620000001</v>
      </c>
      <c r="F12" s="124">
        <v>7582585.879999999</v>
      </c>
      <c r="G12" s="124">
        <v>965517.82000000018</v>
      </c>
    </row>
    <row r="13" spans="1:7" ht="24.95" customHeight="1" x14ac:dyDescent="0.25">
      <c r="A13" s="120" t="s">
        <v>20</v>
      </c>
      <c r="B13" s="121" t="s">
        <v>13</v>
      </c>
      <c r="C13" s="125">
        <v>13</v>
      </c>
      <c r="D13" s="125">
        <v>7.8650639269406382</v>
      </c>
      <c r="E13" s="125">
        <v>22.919108066971077</v>
      </c>
      <c r="F13" s="125">
        <v>103.60145547945204</v>
      </c>
      <c r="G13" s="125">
        <v>55.62791095890411</v>
      </c>
    </row>
    <row r="14" spans="1:7" ht="30" customHeight="1" x14ac:dyDescent="0.25">
      <c r="A14" s="120" t="s">
        <v>20</v>
      </c>
      <c r="B14" s="121" t="s">
        <v>21</v>
      </c>
      <c r="C14" s="126">
        <v>1</v>
      </c>
      <c r="D14" s="126">
        <v>0.27932813310845866</v>
      </c>
      <c r="E14" s="126">
        <v>0.4852363366847125</v>
      </c>
      <c r="F14" s="126">
        <v>0.52857885448700026</v>
      </c>
      <c r="G14" s="126">
        <v>0.81805751410153105</v>
      </c>
    </row>
    <row r="15" spans="1:7" ht="30" customHeight="1" x14ac:dyDescent="0.25">
      <c r="A15" s="120" t="s">
        <v>22</v>
      </c>
      <c r="B15" s="121" t="s">
        <v>19</v>
      </c>
      <c r="C15" s="124">
        <v>0</v>
      </c>
      <c r="D15" s="124">
        <v>732212.36520000012</v>
      </c>
      <c r="E15" s="124">
        <v>5071018.0861500008</v>
      </c>
      <c r="F15" s="124">
        <v>3085817.7975000003</v>
      </c>
      <c r="G15" s="124">
        <v>773258.95000000007</v>
      </c>
    </row>
    <row r="16" spans="1:7" ht="30" customHeight="1" x14ac:dyDescent="0.25">
      <c r="A16" s="120" t="s">
        <v>100</v>
      </c>
      <c r="B16" s="121" t="s">
        <v>13</v>
      </c>
      <c r="C16" s="125">
        <v>0</v>
      </c>
      <c r="D16" s="125">
        <v>20.292013698630136</v>
      </c>
      <c r="E16" s="125">
        <v>24.313768645357683</v>
      </c>
      <c r="F16" s="125">
        <v>92.428681506849301</v>
      </c>
      <c r="G16" s="125">
        <v>12.389212328767124</v>
      </c>
    </row>
    <row r="17" spans="1:7" ht="30" customHeight="1" x14ac:dyDescent="0.25">
      <c r="A17" s="120" t="s">
        <v>101</v>
      </c>
      <c r="B17" s="121" t="s">
        <v>19</v>
      </c>
      <c r="C17" s="124">
        <v>0</v>
      </c>
      <c r="D17" s="124">
        <v>191089.89299999998</v>
      </c>
      <c r="E17" s="124">
        <v>686888.27800000005</v>
      </c>
      <c r="F17" s="124">
        <v>728707.72499999998</v>
      </c>
      <c r="G17" s="124">
        <v>22791.194999999996</v>
      </c>
    </row>
    <row r="18" spans="1:7" x14ac:dyDescent="0.25">
      <c r="A18" s="127" t="s">
        <v>25</v>
      </c>
      <c r="B18" s="128"/>
      <c r="C18" s="128"/>
      <c r="D18" s="129"/>
      <c r="E18" s="130"/>
      <c r="F18" s="130"/>
      <c r="G18" s="130"/>
    </row>
    <row r="19" spans="1:7" x14ac:dyDescent="0.25">
      <c r="A19" s="110"/>
      <c r="B19" s="110"/>
      <c r="C19" s="110"/>
      <c r="D19" s="130"/>
      <c r="E19" s="130"/>
      <c r="F19" s="130"/>
      <c r="G19" s="130"/>
    </row>
    <row r="20" spans="1:7" ht="15.75" thickBot="1" x14ac:dyDescent="0.3">
      <c r="A20" s="131" t="s">
        <v>152</v>
      </c>
      <c r="B20" s="131"/>
      <c r="C20" s="131"/>
      <c r="D20" s="132"/>
      <c r="E20" s="132"/>
      <c r="F20" s="132"/>
      <c r="G20" s="132"/>
    </row>
    <row r="21" spans="1:7" x14ac:dyDescent="0.25">
      <c r="A21" s="133" t="s">
        <v>26</v>
      </c>
      <c r="B21" s="134" t="s">
        <v>13</v>
      </c>
      <c r="C21" s="135">
        <v>5.0009132420091325</v>
      </c>
      <c r="D21" s="135">
        <v>5.0041506849315054</v>
      </c>
      <c r="E21" s="135">
        <v>14.132063926940639</v>
      </c>
      <c r="F21" s="135">
        <v>49.893264840182646</v>
      </c>
      <c r="G21" s="135">
        <v>8.0565068493150687</v>
      </c>
    </row>
    <row r="22" spans="1:7" x14ac:dyDescent="0.25">
      <c r="A22" s="136" t="s">
        <v>26</v>
      </c>
      <c r="B22" s="121" t="s">
        <v>21</v>
      </c>
      <c r="C22" s="126">
        <v>0.38468563400070249</v>
      </c>
      <c r="D22" s="126">
        <v>0.63625047824347769</v>
      </c>
      <c r="E22" s="126">
        <v>0.6166061910282834</v>
      </c>
      <c r="F22" s="126">
        <v>0.48158845461469701</v>
      </c>
      <c r="G22" s="126">
        <v>0.14482849904730244</v>
      </c>
    </row>
    <row r="23" spans="1:7" x14ac:dyDescent="0.25">
      <c r="A23" s="137" t="s">
        <v>27</v>
      </c>
      <c r="B23" s="138" t="s">
        <v>13</v>
      </c>
      <c r="C23" s="139">
        <v>4.8356164383561637</v>
      </c>
      <c r="D23" s="139">
        <v>2.8609132420091328</v>
      </c>
      <c r="E23" s="139">
        <v>8.7870441400304422</v>
      </c>
      <c r="F23" s="139">
        <v>10.251940639269407</v>
      </c>
      <c r="G23" s="139">
        <v>22.404394977168952</v>
      </c>
    </row>
    <row r="24" spans="1:7" x14ac:dyDescent="0.25">
      <c r="A24" s="136" t="s">
        <v>27</v>
      </c>
      <c r="B24" s="121" t="s">
        <v>21</v>
      </c>
      <c r="C24" s="126">
        <v>0.37197049525816644</v>
      </c>
      <c r="D24" s="126">
        <v>0.36374952175652236</v>
      </c>
      <c r="E24" s="126">
        <v>0.38339380897171677</v>
      </c>
      <c r="F24" s="126">
        <v>9.8955565747845517E-2</v>
      </c>
      <c r="G24" s="126">
        <v>0.40275456314943248</v>
      </c>
    </row>
    <row r="25" spans="1:7" x14ac:dyDescent="0.25">
      <c r="A25" s="137" t="s">
        <v>28</v>
      </c>
      <c r="B25" s="138" t="s">
        <v>13</v>
      </c>
      <c r="C25" s="139">
        <v>1.4191780821917808</v>
      </c>
      <c r="D25" s="139">
        <v>0</v>
      </c>
      <c r="E25" s="139">
        <v>0</v>
      </c>
      <c r="F25" s="139">
        <v>43.45624999999999</v>
      </c>
      <c r="G25" s="139">
        <v>12.367009132420092</v>
      </c>
    </row>
    <row r="26" spans="1:7" x14ac:dyDescent="0.25">
      <c r="A26" s="136" t="s">
        <v>28</v>
      </c>
      <c r="B26" s="121" t="s">
        <v>21</v>
      </c>
      <c r="C26" s="126">
        <v>0.10916754478398313</v>
      </c>
      <c r="D26" s="126">
        <v>0</v>
      </c>
      <c r="E26" s="126">
        <v>0</v>
      </c>
      <c r="F26" s="126">
        <v>0.41945597963745745</v>
      </c>
      <c r="G26" s="126">
        <v>0.22231661982698561</v>
      </c>
    </row>
    <row r="27" spans="1:7" x14ac:dyDescent="0.25">
      <c r="A27" s="137" t="s">
        <v>31</v>
      </c>
      <c r="B27" s="138" t="s">
        <v>13</v>
      </c>
      <c r="C27" s="139">
        <v>1.7442922374429222</v>
      </c>
      <c r="D27" s="139"/>
      <c r="E27" s="139"/>
      <c r="F27" s="139"/>
      <c r="G27" s="139">
        <v>12.8</v>
      </c>
    </row>
    <row r="28" spans="1:7" ht="15.75" thickBot="1" x14ac:dyDescent="0.3">
      <c r="A28" s="140" t="s">
        <v>31</v>
      </c>
      <c r="B28" s="141" t="s">
        <v>21</v>
      </c>
      <c r="C28" s="142">
        <v>0.13417632595714785</v>
      </c>
      <c r="D28" s="142"/>
      <c r="E28" s="142"/>
      <c r="F28" s="142"/>
      <c r="G28" s="142">
        <v>0.23010031797627953</v>
      </c>
    </row>
    <row r="29" spans="1:7" x14ac:dyDescent="0.25">
      <c r="A29" s="127" t="s">
        <v>29</v>
      </c>
      <c r="B29" s="110"/>
      <c r="C29" s="110"/>
      <c r="D29" s="110"/>
      <c r="E29" s="110"/>
      <c r="F29" s="110"/>
      <c r="G29" s="110"/>
    </row>
    <row r="31" spans="1:7" x14ac:dyDescent="0.25">
      <c r="A31" s="194"/>
      <c r="B31" s="194"/>
      <c r="C31" s="194"/>
      <c r="D31" s="194"/>
      <c r="E31" s="194"/>
      <c r="F31" s="194"/>
      <c r="G31" s="194"/>
    </row>
    <row r="32" spans="1:7" x14ac:dyDescent="0.25">
      <c r="A32" s="194"/>
      <c r="B32" s="194"/>
      <c r="C32" s="194"/>
      <c r="D32" s="194"/>
      <c r="E32" s="194"/>
      <c r="F32" s="194"/>
      <c r="G32" s="194"/>
    </row>
    <row r="33" spans="1:7" x14ac:dyDescent="0.25">
      <c r="D33" t="s">
        <v>102</v>
      </c>
      <c r="E33" t="s">
        <v>103</v>
      </c>
      <c r="F33" t="s">
        <v>104</v>
      </c>
      <c r="G33" t="s">
        <v>105</v>
      </c>
    </row>
    <row r="34" spans="1:7" x14ac:dyDescent="0.25">
      <c r="D34" t="s">
        <v>13</v>
      </c>
      <c r="E34" t="s">
        <v>13</v>
      </c>
      <c r="F34" t="s">
        <v>13</v>
      </c>
      <c r="G34" t="s">
        <v>13</v>
      </c>
    </row>
    <row r="35" spans="1:7" x14ac:dyDescent="0.25">
      <c r="D35" s="24" t="s">
        <v>97</v>
      </c>
      <c r="E35" s="24" t="s">
        <v>98</v>
      </c>
      <c r="F35" s="24">
        <v>0</v>
      </c>
      <c r="G35" s="24">
        <v>0</v>
      </c>
    </row>
    <row r="36" spans="1:7" x14ac:dyDescent="0.25">
      <c r="A36" t="s">
        <v>106</v>
      </c>
      <c r="D36" s="40">
        <v>20.292013698630136</v>
      </c>
      <c r="E36" s="40">
        <v>24.313768645357683</v>
      </c>
      <c r="F36" s="40">
        <v>92.428681506849301</v>
      </c>
      <c r="G36" s="40">
        <v>12.389212328767124</v>
      </c>
    </row>
    <row r="37" spans="1:7" x14ac:dyDescent="0.25">
      <c r="A37" t="s">
        <v>26</v>
      </c>
      <c r="D37" s="40">
        <v>5.0041506849315054</v>
      </c>
      <c r="E37" s="40">
        <v>14.132063926940639</v>
      </c>
      <c r="F37" s="40">
        <v>49.893264840182646</v>
      </c>
      <c r="G37" s="40">
        <v>8.0565068493150687</v>
      </c>
    </row>
    <row r="38" spans="1:7" x14ac:dyDescent="0.25">
      <c r="A38" t="s">
        <v>27</v>
      </c>
      <c r="D38" s="40">
        <v>2.8609132420091328</v>
      </c>
      <c r="E38" s="40">
        <v>8.7870441400304422</v>
      </c>
      <c r="F38" s="40">
        <v>10.251940639269407</v>
      </c>
      <c r="G38" s="40">
        <v>22.404394977168952</v>
      </c>
    </row>
    <row r="39" spans="1:7" x14ac:dyDescent="0.25">
      <c r="A39" t="s">
        <v>28</v>
      </c>
      <c r="D39" s="40">
        <v>0</v>
      </c>
      <c r="E39" s="40">
        <v>0</v>
      </c>
      <c r="F39" s="40">
        <v>0</v>
      </c>
      <c r="G39" s="40">
        <v>12.8</v>
      </c>
    </row>
    <row r="40" spans="1:7" hidden="1" x14ac:dyDescent="0.25">
      <c r="A40" t="s">
        <v>30</v>
      </c>
      <c r="D40" s="40" t="e">
        <f>IF(#REF!=0,"",#REF!)</f>
        <v>#REF!</v>
      </c>
      <c r="E40" s="40" t="e">
        <f>IF(#REF!=0,"",#REF!)</f>
        <v>#REF!</v>
      </c>
      <c r="F40" s="40" t="e">
        <f>IF(#REF!=0,"",#REF!)</f>
        <v>#REF!</v>
      </c>
      <c r="G40" s="40" t="e">
        <f>IF(#REF!=0,"",#REF!)</f>
        <v>#REF!</v>
      </c>
    </row>
    <row r="41" spans="1:7" x14ac:dyDescent="0.25">
      <c r="A41" t="s">
        <v>31</v>
      </c>
      <c r="D41" s="40" t="str">
        <f>IF(D27=0,"",ROUND(D27,0))</f>
        <v/>
      </c>
      <c r="E41" s="40" t="str">
        <f>IF(E27=0,"",ROUND(E27,0))</f>
        <v/>
      </c>
      <c r="F41" s="40" t="str">
        <f>IF(F27=0,"",ROUND(F27,0))</f>
        <v/>
      </c>
      <c r="G41" s="40">
        <f>IF(G27=0,"",ROUND(G27,0))</f>
        <v>13</v>
      </c>
    </row>
  </sheetData>
  <mergeCells count="3">
    <mergeCell ref="A2:G2"/>
    <mergeCell ref="A31:G31"/>
    <mergeCell ref="A32:G3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opLeftCell="A14" zoomScale="75" zoomScaleNormal="75" workbookViewId="0">
      <selection activeCell="X35" sqref="X35"/>
    </sheetView>
  </sheetViews>
  <sheetFormatPr defaultRowHeight="15" x14ac:dyDescent="0.25"/>
  <cols>
    <col min="1" max="1" width="17.42578125" customWidth="1"/>
    <col min="2" max="2" width="6.42578125" customWidth="1"/>
    <col min="3" max="14" width="9.7109375" style="24" customWidth="1"/>
    <col min="15" max="15" width="10.7109375" style="24" customWidth="1"/>
    <col min="16" max="16" width="9.7109375" style="24" customWidth="1"/>
  </cols>
  <sheetData>
    <row r="1" spans="1:21" ht="18.75" x14ac:dyDescent="0.3">
      <c r="A1" s="1" t="s">
        <v>166</v>
      </c>
    </row>
    <row r="2" spans="1:21" ht="15.75" x14ac:dyDescent="0.25">
      <c r="A2" s="3"/>
    </row>
    <row r="3" spans="1:21" ht="15.75" x14ac:dyDescent="0.25">
      <c r="A3" s="3" t="s">
        <v>32</v>
      </c>
    </row>
    <row r="4" spans="1:21" ht="15.75" thickBot="1" x14ac:dyDescent="0.3">
      <c r="A4" s="4"/>
      <c r="B4" s="79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80" t="s">
        <v>11</v>
      </c>
      <c r="O4" s="5">
        <v>2022</v>
      </c>
      <c r="P4" s="5" t="s">
        <v>151</v>
      </c>
    </row>
    <row r="5" spans="1:21" ht="30" customHeight="1" x14ac:dyDescent="0.25">
      <c r="A5" s="65" t="s">
        <v>49</v>
      </c>
      <c r="B5" s="8" t="s">
        <v>33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81">
        <v>0</v>
      </c>
      <c r="O5" s="73">
        <v>0</v>
      </c>
      <c r="P5" s="82">
        <v>0</v>
      </c>
      <c r="T5" t="s">
        <v>73</v>
      </c>
      <c r="U5">
        <v>38</v>
      </c>
    </row>
    <row r="6" spans="1:21" ht="30" customHeight="1" x14ac:dyDescent="0.25">
      <c r="A6" s="65" t="s">
        <v>50</v>
      </c>
      <c r="B6" s="8" t="s">
        <v>33</v>
      </c>
      <c r="C6" s="17">
        <v>32673.665000000001</v>
      </c>
      <c r="D6" s="17">
        <v>26011.030999999999</v>
      </c>
      <c r="E6" s="17">
        <v>30689.956999999999</v>
      </c>
      <c r="F6" s="17">
        <v>27214.303</v>
      </c>
      <c r="G6" s="17">
        <v>23534.807000000001</v>
      </c>
      <c r="H6" s="17">
        <v>25214.922999999999</v>
      </c>
      <c r="I6" s="17">
        <v>27718.418000000001</v>
      </c>
      <c r="J6" s="17">
        <v>25670.098000000002</v>
      </c>
      <c r="K6" s="17">
        <v>24741.248</v>
      </c>
      <c r="L6" s="17">
        <v>24633.737000000001</v>
      </c>
      <c r="M6" s="17">
        <v>28048.684000000001</v>
      </c>
      <c r="N6" s="81">
        <v>37233.53</v>
      </c>
      <c r="O6" s="73">
        <v>333384.40099999995</v>
      </c>
      <c r="P6" s="82">
        <v>0.90681341879114152</v>
      </c>
      <c r="T6" t="s">
        <v>71</v>
      </c>
      <c r="U6">
        <v>2572</v>
      </c>
    </row>
    <row r="7" spans="1:21" ht="30" customHeight="1" x14ac:dyDescent="0.25">
      <c r="A7" s="65" t="s">
        <v>51</v>
      </c>
      <c r="B7" s="8" t="s">
        <v>33</v>
      </c>
      <c r="C7" s="17">
        <v>2.2232999999999999E-2</v>
      </c>
      <c r="D7" s="17">
        <v>1.5408E-2</v>
      </c>
      <c r="E7" s="17">
        <v>1.5865999999999998E-2</v>
      </c>
      <c r="F7" s="17">
        <v>8.6189999999999999E-3</v>
      </c>
      <c r="G7" s="17">
        <v>6.2720000000000007E-3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81">
        <v>0</v>
      </c>
      <c r="O7" s="73">
        <v>6.8398E-2</v>
      </c>
      <c r="P7" s="82">
        <v>5.5424283676909112E-4</v>
      </c>
      <c r="T7" t="s">
        <v>70</v>
      </c>
      <c r="U7">
        <v>875</v>
      </c>
    </row>
    <row r="8" spans="1:21" ht="30" customHeight="1" x14ac:dyDescent="0.25">
      <c r="A8" s="65" t="s">
        <v>52</v>
      </c>
      <c r="B8" s="8" t="s">
        <v>38</v>
      </c>
      <c r="C8" s="74">
        <v>109.94</v>
      </c>
      <c r="D8" s="74">
        <v>109.94</v>
      </c>
      <c r="E8" s="74">
        <v>109.94</v>
      </c>
      <c r="F8" s="74">
        <v>109.94</v>
      </c>
      <c r="G8" s="74">
        <v>109.94</v>
      </c>
      <c r="H8" s="74">
        <v>109.94</v>
      </c>
      <c r="I8" s="74">
        <v>109.94</v>
      </c>
      <c r="J8" s="74">
        <v>109.94</v>
      </c>
      <c r="K8" s="74">
        <v>109.94</v>
      </c>
      <c r="L8" s="74">
        <v>109.94</v>
      </c>
      <c r="M8" s="74">
        <v>109.94</v>
      </c>
      <c r="N8" s="83">
        <v>109.94</v>
      </c>
      <c r="O8" s="84">
        <v>109.94000000000004</v>
      </c>
      <c r="P8" s="82">
        <v>1.0050278818904841</v>
      </c>
      <c r="T8" t="s">
        <v>77</v>
      </c>
      <c r="U8">
        <v>120</v>
      </c>
    </row>
    <row r="9" spans="1:21" ht="30" customHeight="1" thickBot="1" x14ac:dyDescent="0.3">
      <c r="A9" s="76" t="s">
        <v>53</v>
      </c>
      <c r="B9" s="54" t="s">
        <v>19</v>
      </c>
      <c r="C9" s="55">
        <v>3826791.52</v>
      </c>
      <c r="D9" s="55">
        <v>3279510.1999999997</v>
      </c>
      <c r="E9" s="55">
        <v>3358557.06</v>
      </c>
      <c r="F9" s="55">
        <v>2925063.64</v>
      </c>
      <c r="G9" s="55">
        <v>2474199.6999999997</v>
      </c>
      <c r="H9" s="55">
        <v>2453640.92</v>
      </c>
      <c r="I9" s="55">
        <v>3055012.7199999997</v>
      </c>
      <c r="J9" s="55">
        <v>2916378.38</v>
      </c>
      <c r="K9" s="55">
        <v>3116029.42</v>
      </c>
      <c r="L9" s="55">
        <v>3169240.38</v>
      </c>
      <c r="M9" s="55">
        <v>3552161.4</v>
      </c>
      <c r="N9" s="85">
        <v>4523151.4799999995</v>
      </c>
      <c r="O9" s="86">
        <v>38649736.819999993</v>
      </c>
      <c r="P9" s="87">
        <v>0.91325244689646079</v>
      </c>
    </row>
    <row r="10" spans="1:21" ht="30" customHeight="1" x14ac:dyDescent="0.25">
      <c r="A10" s="65" t="s">
        <v>54</v>
      </c>
      <c r="B10" s="8" t="s">
        <v>19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81">
        <v>0</v>
      </c>
      <c r="O10" s="73">
        <v>0</v>
      </c>
      <c r="P10" s="82">
        <v>0</v>
      </c>
    </row>
    <row r="11" spans="1:21" ht="30" customHeight="1" x14ac:dyDescent="0.25">
      <c r="A11" s="65" t="s">
        <v>55</v>
      </c>
      <c r="B11" s="8" t="s">
        <v>19</v>
      </c>
      <c r="C11" s="17">
        <v>3826791.52</v>
      </c>
      <c r="D11" s="17">
        <v>3279510.1999999997</v>
      </c>
      <c r="E11" s="17">
        <v>3358557.06</v>
      </c>
      <c r="F11" s="17">
        <v>2925063.64</v>
      </c>
      <c r="G11" s="17">
        <v>2474199.6999999997</v>
      </c>
      <c r="H11" s="17">
        <v>2453640.92</v>
      </c>
      <c r="I11" s="17">
        <v>3055012.7199999997</v>
      </c>
      <c r="J11" s="17">
        <v>2916378.38</v>
      </c>
      <c r="K11" s="17">
        <v>3116029.42</v>
      </c>
      <c r="L11" s="17">
        <v>3169240.38</v>
      </c>
      <c r="M11" s="17">
        <v>3552161.4</v>
      </c>
      <c r="N11" s="81">
        <v>4523151.4799999995</v>
      </c>
      <c r="O11" s="73">
        <v>38649736.819999993</v>
      </c>
      <c r="P11" s="82">
        <v>0.95681193725939984</v>
      </c>
    </row>
    <row r="12" spans="1:21" ht="30" customHeight="1" thickBot="1" x14ac:dyDescent="0.3">
      <c r="A12" s="76" t="s">
        <v>56</v>
      </c>
      <c r="B12" s="54" t="s">
        <v>19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85">
        <v>0</v>
      </c>
      <c r="O12" s="86">
        <v>0</v>
      </c>
      <c r="P12" s="87">
        <v>0</v>
      </c>
    </row>
    <row r="13" spans="1:21" x14ac:dyDescent="0.25">
      <c r="A13" s="22" t="s">
        <v>57</v>
      </c>
      <c r="B13" s="23"/>
      <c r="D13" s="25"/>
    </row>
    <row r="14" spans="1:21" ht="15.75" x14ac:dyDescent="0.25">
      <c r="A14" s="3"/>
      <c r="F14" s="25"/>
      <c r="M14" s="88"/>
    </row>
    <row r="15" spans="1:21" x14ac:dyDescent="0.25">
      <c r="A15" s="22"/>
      <c r="B15" s="23"/>
      <c r="D15" s="25"/>
    </row>
    <row r="17" spans="1:16" ht="18.75" x14ac:dyDescent="0.3">
      <c r="A17" s="1" t="s">
        <v>179</v>
      </c>
    </row>
    <row r="18" spans="1:16" ht="9.75" customHeight="1" x14ac:dyDescent="0.25">
      <c r="A18" s="3"/>
    </row>
    <row r="19" spans="1:16" ht="15.75" thickBot="1" x14ac:dyDescent="0.3">
      <c r="A19" s="4"/>
      <c r="B19" s="79"/>
      <c r="C19" s="6" t="s">
        <v>0</v>
      </c>
      <c r="D19" s="6" t="s">
        <v>1</v>
      </c>
      <c r="E19" s="6" t="s">
        <v>2</v>
      </c>
      <c r="F19" s="6" t="s">
        <v>3</v>
      </c>
      <c r="G19" s="6" t="s">
        <v>4</v>
      </c>
      <c r="H19" s="6" t="s">
        <v>5</v>
      </c>
      <c r="I19" s="6" t="s">
        <v>6</v>
      </c>
      <c r="J19" s="6" t="s">
        <v>7</v>
      </c>
      <c r="K19" s="6" t="s">
        <v>8</v>
      </c>
      <c r="L19" s="6" t="s">
        <v>9</v>
      </c>
      <c r="M19" s="6" t="s">
        <v>10</v>
      </c>
      <c r="N19" s="80" t="s">
        <v>11</v>
      </c>
      <c r="O19" s="89">
        <v>2022</v>
      </c>
      <c r="P19" s="6" t="s">
        <v>151</v>
      </c>
    </row>
    <row r="20" spans="1:16" ht="30" customHeight="1" x14ac:dyDescent="0.25">
      <c r="A20" s="65" t="s">
        <v>49</v>
      </c>
      <c r="B20" s="8" t="s">
        <v>33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81">
        <v>0</v>
      </c>
      <c r="O20" s="73">
        <v>0</v>
      </c>
      <c r="P20" s="20">
        <v>0</v>
      </c>
    </row>
    <row r="21" spans="1:16" ht="30" customHeight="1" x14ac:dyDescent="0.25">
      <c r="A21" s="65" t="s">
        <v>50</v>
      </c>
      <c r="B21" s="8" t="s">
        <v>33</v>
      </c>
      <c r="C21" s="17">
        <v>32673.687233000001</v>
      </c>
      <c r="D21" s="17">
        <v>26011.046407999998</v>
      </c>
      <c r="E21" s="17">
        <v>30689.972866</v>
      </c>
      <c r="F21" s="17">
        <v>27214.311619</v>
      </c>
      <c r="G21" s="17">
        <v>23534.813271999999</v>
      </c>
      <c r="H21" s="17">
        <v>25214.922999999999</v>
      </c>
      <c r="I21" s="17">
        <v>27718.418000000001</v>
      </c>
      <c r="J21" s="17">
        <v>25670.098000000002</v>
      </c>
      <c r="K21" s="17">
        <v>24741.248</v>
      </c>
      <c r="L21" s="17">
        <v>24633.737000000001</v>
      </c>
      <c r="M21" s="17">
        <v>28048.684000000001</v>
      </c>
      <c r="N21" s="81">
        <v>37233.53</v>
      </c>
      <c r="O21" s="73">
        <v>333384.46939799993</v>
      </c>
      <c r="P21" s="20">
        <v>0.90650931443779703</v>
      </c>
    </row>
    <row r="22" spans="1:16" ht="30" customHeight="1" thickBot="1" x14ac:dyDescent="0.3">
      <c r="A22" s="76" t="s">
        <v>52</v>
      </c>
      <c r="B22" s="54" t="s">
        <v>38</v>
      </c>
      <c r="C22" s="77">
        <v>109.94</v>
      </c>
      <c r="D22" s="77">
        <v>109.94</v>
      </c>
      <c r="E22" s="77">
        <v>109.94</v>
      </c>
      <c r="F22" s="77">
        <v>109.94</v>
      </c>
      <c r="G22" s="77">
        <v>109.94</v>
      </c>
      <c r="H22" s="77">
        <v>109.94</v>
      </c>
      <c r="I22" s="77">
        <v>109.94</v>
      </c>
      <c r="J22" s="77">
        <v>109.94</v>
      </c>
      <c r="K22" s="77">
        <v>109.94</v>
      </c>
      <c r="L22" s="77">
        <v>109.94</v>
      </c>
      <c r="M22" s="77">
        <v>109.94</v>
      </c>
      <c r="N22" s="185">
        <v>109.94</v>
      </c>
      <c r="O22" s="186">
        <v>109.94000000000004</v>
      </c>
      <c r="P22" s="90">
        <v>1.0050278818904841</v>
      </c>
    </row>
    <row r="23" spans="1:16" ht="30" customHeight="1" x14ac:dyDescent="0.25">
      <c r="A23" s="180" t="s">
        <v>53</v>
      </c>
      <c r="B23" s="181" t="s">
        <v>19</v>
      </c>
      <c r="C23" s="25">
        <v>3826791.52</v>
      </c>
      <c r="D23" s="25">
        <v>3279510.1999999997</v>
      </c>
      <c r="E23" s="25">
        <v>3358557.06</v>
      </c>
      <c r="F23" s="25">
        <v>2925063.64</v>
      </c>
      <c r="G23" s="25">
        <v>2474199.6999999997</v>
      </c>
      <c r="H23" s="25">
        <v>2453640.92</v>
      </c>
      <c r="I23" s="25">
        <v>3055012.7199999997</v>
      </c>
      <c r="J23" s="25">
        <v>2916378.38</v>
      </c>
      <c r="K23" s="25">
        <v>3116029.42</v>
      </c>
      <c r="L23" s="25">
        <v>3169240.38</v>
      </c>
      <c r="M23" s="25">
        <v>3552161.4</v>
      </c>
      <c r="N23" s="183">
        <v>4523151.4799999995</v>
      </c>
      <c r="O23" s="184">
        <v>38649736.819999993</v>
      </c>
      <c r="P23" s="182">
        <v>0.91325244689646079</v>
      </c>
    </row>
    <row r="24" spans="1:16" ht="30" customHeight="1" thickBot="1" x14ac:dyDescent="0.3">
      <c r="A24" s="76" t="s">
        <v>180</v>
      </c>
      <c r="B24" s="54" t="s">
        <v>19</v>
      </c>
      <c r="C24" s="55">
        <v>920790.64</v>
      </c>
      <c r="D24" s="55">
        <v>-336911.51</v>
      </c>
      <c r="E24" s="55">
        <v>1484998.43</v>
      </c>
      <c r="F24" s="55">
        <v>30426.44</v>
      </c>
      <c r="G24" s="55">
        <v>-370206.52</v>
      </c>
      <c r="H24" s="55">
        <v>2182775.9900000002</v>
      </c>
      <c r="I24" s="55">
        <v>3620526.65</v>
      </c>
      <c r="J24" s="55">
        <v>5785860.2469471078</v>
      </c>
      <c r="K24" s="55">
        <v>7899113.1886759782</v>
      </c>
      <c r="L24" s="55">
        <v>0</v>
      </c>
      <c r="M24" s="55">
        <v>0</v>
      </c>
      <c r="N24" s="85">
        <v>0</v>
      </c>
      <c r="O24" s="86">
        <v>21217373.555623084</v>
      </c>
      <c r="P24" s="90">
        <v>2.307579483013618</v>
      </c>
    </row>
    <row r="25" spans="1:16" x14ac:dyDescent="0.25">
      <c r="A25" s="22" t="s">
        <v>57</v>
      </c>
      <c r="B25" s="23"/>
      <c r="D25" s="25"/>
    </row>
    <row r="26" spans="1:16" ht="8.25" customHeight="1" x14ac:dyDescent="0.25"/>
    <row r="27" spans="1:16" ht="18.75" x14ac:dyDescent="0.3">
      <c r="A27" s="1" t="s">
        <v>167</v>
      </c>
    </row>
    <row r="28" spans="1:16" ht="9.75" customHeight="1" x14ac:dyDescent="0.25">
      <c r="A28" s="3"/>
    </row>
    <row r="29" spans="1:16" ht="15.75" x14ac:dyDescent="0.25">
      <c r="A29" s="3" t="s">
        <v>59</v>
      </c>
    </row>
    <row r="30" spans="1:16" ht="15.75" thickBot="1" x14ac:dyDescent="0.3">
      <c r="A30" s="4"/>
      <c r="B30" s="79"/>
      <c r="C30" s="6" t="s">
        <v>0</v>
      </c>
      <c r="D30" s="6" t="s">
        <v>1</v>
      </c>
      <c r="E30" s="6" t="s">
        <v>2</v>
      </c>
      <c r="F30" s="6" t="s">
        <v>3</v>
      </c>
      <c r="G30" s="6" t="s">
        <v>4</v>
      </c>
      <c r="H30" s="6" t="s">
        <v>5</v>
      </c>
      <c r="I30" s="6" t="s">
        <v>6</v>
      </c>
      <c r="J30" s="6" t="s">
        <v>7</v>
      </c>
      <c r="K30" s="6" t="s">
        <v>8</v>
      </c>
      <c r="L30" s="6" t="s">
        <v>9</v>
      </c>
      <c r="M30" s="6" t="s">
        <v>10</v>
      </c>
      <c r="N30" s="80" t="s">
        <v>11</v>
      </c>
      <c r="O30" s="89">
        <v>2022</v>
      </c>
      <c r="P30" s="6" t="s">
        <v>151</v>
      </c>
    </row>
    <row r="31" spans="1:16" ht="30" customHeight="1" x14ac:dyDescent="0.25">
      <c r="A31" s="91" t="s">
        <v>60</v>
      </c>
      <c r="B31" s="92" t="s">
        <v>33</v>
      </c>
      <c r="C31" s="93"/>
      <c r="D31" s="93"/>
      <c r="E31" s="93"/>
      <c r="F31" s="93"/>
      <c r="G31" s="93"/>
      <c r="H31" s="93"/>
      <c r="I31" s="93">
        <v>90</v>
      </c>
      <c r="J31" s="93"/>
      <c r="K31" s="93">
        <v>125</v>
      </c>
      <c r="L31" s="93"/>
      <c r="M31" s="94"/>
      <c r="N31" s="95"/>
      <c r="O31" s="96">
        <v>215</v>
      </c>
      <c r="P31" s="97">
        <v>3.5833333333333335</v>
      </c>
    </row>
    <row r="32" spans="1:16" ht="30" customHeight="1" x14ac:dyDescent="0.25">
      <c r="A32" s="65" t="s">
        <v>61</v>
      </c>
      <c r="B32" s="16" t="s">
        <v>62</v>
      </c>
      <c r="C32" s="74"/>
      <c r="D32" s="74"/>
      <c r="E32" s="74"/>
      <c r="F32" s="74"/>
      <c r="G32" s="74"/>
      <c r="H32" s="74"/>
      <c r="I32" s="74">
        <v>79.993446999999989</v>
      </c>
      <c r="J32" s="74"/>
      <c r="K32" s="74">
        <v>-230.78399999999999</v>
      </c>
      <c r="L32" s="74"/>
      <c r="M32" s="74"/>
      <c r="N32" s="83"/>
      <c r="O32" s="84">
        <v>-100.69111520930234</v>
      </c>
      <c r="P32" s="20">
        <v>0.67095724899139009</v>
      </c>
    </row>
    <row r="33" spans="1:16" ht="30" customHeight="1" thickBot="1" x14ac:dyDescent="0.3">
      <c r="A33" s="76" t="s">
        <v>63</v>
      </c>
      <c r="B33" s="54" t="s">
        <v>19</v>
      </c>
      <c r="C33" s="55"/>
      <c r="D33" s="55"/>
      <c r="E33" s="55"/>
      <c r="F33" s="55"/>
      <c r="G33" s="55"/>
      <c r="H33" s="55"/>
      <c r="I33" s="55">
        <v>7199.4102299999986</v>
      </c>
      <c r="J33" s="55"/>
      <c r="K33" s="55">
        <v>-28848</v>
      </c>
      <c r="L33" s="55"/>
      <c r="M33" s="55"/>
      <c r="N33" s="85"/>
      <c r="O33" s="86">
        <v>-21648.589770000002</v>
      </c>
      <c r="P33" s="90">
        <v>2.4042634755524812</v>
      </c>
    </row>
    <row r="34" spans="1:16" ht="30" customHeight="1" x14ac:dyDescent="0.25">
      <c r="A34" s="91" t="s">
        <v>64</v>
      </c>
      <c r="B34" s="92" t="s">
        <v>33</v>
      </c>
      <c r="C34" s="93"/>
      <c r="D34" s="93">
        <v>30</v>
      </c>
      <c r="E34" s="93"/>
      <c r="F34" s="93"/>
      <c r="G34" s="93"/>
      <c r="H34" s="93"/>
      <c r="I34" s="93"/>
      <c r="J34" s="93"/>
      <c r="K34" s="93"/>
      <c r="L34" s="93"/>
      <c r="M34" s="94"/>
      <c r="N34" s="95"/>
      <c r="O34" s="96">
        <v>30</v>
      </c>
      <c r="P34" s="97">
        <v>5.1724137931034482E-2</v>
      </c>
    </row>
    <row r="35" spans="1:16" ht="30" customHeight="1" x14ac:dyDescent="0.25">
      <c r="A35" s="65" t="s">
        <v>65</v>
      </c>
      <c r="B35" s="16" t="s">
        <v>62</v>
      </c>
      <c r="C35" s="74"/>
      <c r="D35" s="74">
        <v>655.99833333333333</v>
      </c>
      <c r="E35" s="74"/>
      <c r="F35" s="74"/>
      <c r="G35" s="74"/>
      <c r="H35" s="74"/>
      <c r="I35" s="74"/>
      <c r="J35" s="74"/>
      <c r="K35" s="74"/>
      <c r="L35" s="74"/>
      <c r="M35" s="74"/>
      <c r="N35" s="83"/>
      <c r="O35" s="84">
        <v>655.99833333333333</v>
      </c>
      <c r="P35" s="20">
        <v>1.8752014268705186</v>
      </c>
    </row>
    <row r="36" spans="1:16" ht="30" customHeight="1" thickBot="1" x14ac:dyDescent="0.3">
      <c r="A36" s="76" t="s">
        <v>66</v>
      </c>
      <c r="B36" s="54" t="s">
        <v>19</v>
      </c>
      <c r="C36" s="55"/>
      <c r="D36" s="55">
        <v>19679.95</v>
      </c>
      <c r="E36" s="55"/>
      <c r="F36" s="55"/>
      <c r="G36" s="55"/>
      <c r="H36" s="55"/>
      <c r="I36" s="55"/>
      <c r="J36" s="55"/>
      <c r="K36" s="55"/>
      <c r="L36" s="55"/>
      <c r="M36" s="55"/>
      <c r="N36" s="85"/>
      <c r="O36" s="86">
        <v>19679.95</v>
      </c>
      <c r="P36" s="90">
        <v>9.6993177251923385E-2</v>
      </c>
    </row>
    <row r="37" spans="1:16" ht="10.5" customHeight="1" x14ac:dyDescent="0.25">
      <c r="A37" s="22"/>
      <c r="B37" s="23"/>
      <c r="D37" s="25"/>
    </row>
    <row r="38" spans="1:16" ht="16.5" thickBot="1" x14ac:dyDescent="0.3">
      <c r="A38" s="3" t="s">
        <v>67</v>
      </c>
    </row>
    <row r="39" spans="1:16" ht="30" customHeight="1" x14ac:dyDescent="0.25">
      <c r="A39" s="91" t="s">
        <v>60</v>
      </c>
      <c r="B39" s="92" t="s">
        <v>33</v>
      </c>
      <c r="C39" s="93"/>
      <c r="D39" s="93"/>
      <c r="E39" s="93"/>
      <c r="F39" s="93"/>
      <c r="G39" s="93"/>
      <c r="H39" s="93">
        <v>125</v>
      </c>
      <c r="I39" s="93">
        <v>100</v>
      </c>
      <c r="J39" s="93">
        <v>320</v>
      </c>
      <c r="K39" s="93">
        <v>1073</v>
      </c>
      <c r="L39" s="93">
        <v>560</v>
      </c>
      <c r="M39" s="93">
        <v>150</v>
      </c>
      <c r="N39" s="98">
        <v>1032</v>
      </c>
      <c r="O39" s="96">
        <v>3360</v>
      </c>
      <c r="P39" s="97">
        <v>1.4913448735019974</v>
      </c>
    </row>
    <row r="40" spans="1:16" ht="30" customHeight="1" x14ac:dyDescent="0.25">
      <c r="A40" s="65" t="s">
        <v>68</v>
      </c>
      <c r="B40" s="16" t="s">
        <v>62</v>
      </c>
      <c r="C40" s="74"/>
      <c r="D40" s="74"/>
      <c r="E40" s="74"/>
      <c r="F40" s="74"/>
      <c r="G40" s="74"/>
      <c r="H40" s="74">
        <v>1069.8399999999999</v>
      </c>
      <c r="I40" s="74">
        <v>1353.43</v>
      </c>
      <c r="J40" s="74">
        <v>1927.4096875</v>
      </c>
      <c r="K40" s="74">
        <v>1541.779869524697</v>
      </c>
      <c r="L40" s="74">
        <v>1158.5384821428572</v>
      </c>
      <c r="M40" s="74">
        <v>761.34733333333338</v>
      </c>
      <c r="N40" s="83">
        <v>1312.3723449612403</v>
      </c>
      <c r="O40" s="84">
        <v>1386.1683958333335</v>
      </c>
      <c r="P40" s="20">
        <v>3.1910404357968942</v>
      </c>
    </row>
    <row r="41" spans="1:16" ht="30" customHeight="1" thickBot="1" x14ac:dyDescent="0.3">
      <c r="A41" s="76" t="s">
        <v>63</v>
      </c>
      <c r="B41" s="54" t="s">
        <v>19</v>
      </c>
      <c r="C41" s="55"/>
      <c r="D41" s="55"/>
      <c r="E41" s="55"/>
      <c r="F41" s="55"/>
      <c r="G41" s="55"/>
      <c r="H41" s="55">
        <v>133730</v>
      </c>
      <c r="I41" s="55">
        <v>135343</v>
      </c>
      <c r="J41" s="55">
        <v>616771.1</v>
      </c>
      <c r="K41" s="55">
        <v>1654329.7999999998</v>
      </c>
      <c r="L41" s="55">
        <v>648781.55000000005</v>
      </c>
      <c r="M41" s="55">
        <v>114202.1</v>
      </c>
      <c r="N41" s="85">
        <v>1354368.26</v>
      </c>
      <c r="O41" s="86">
        <v>4657525.8100000005</v>
      </c>
      <c r="P41" s="90">
        <v>4.7589417950632775</v>
      </c>
    </row>
    <row r="42" spans="1:16" ht="30" customHeight="1" x14ac:dyDescent="0.25">
      <c r="A42" s="91" t="s">
        <v>64</v>
      </c>
      <c r="B42" s="92" t="s">
        <v>33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8"/>
      <c r="O42" s="96"/>
      <c r="P42" s="97"/>
    </row>
    <row r="43" spans="1:16" ht="30" customHeight="1" x14ac:dyDescent="0.25">
      <c r="A43" s="65" t="s">
        <v>69</v>
      </c>
      <c r="B43" s="16" t="s">
        <v>62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83"/>
      <c r="O43" s="84"/>
      <c r="P43" s="20"/>
    </row>
    <row r="44" spans="1:16" ht="30" customHeight="1" thickBot="1" x14ac:dyDescent="0.3">
      <c r="A44" s="76" t="s">
        <v>66</v>
      </c>
      <c r="B44" s="54" t="s">
        <v>19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85"/>
      <c r="O44" s="86"/>
      <c r="P44" s="90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3" workbookViewId="0">
      <selection activeCell="K31" sqref="K31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4" customWidth="1"/>
    <col min="15" max="15" width="10.7109375" style="24" customWidth="1"/>
    <col min="16" max="16" width="9.7109375" style="24" customWidth="1"/>
    <col min="18" max="18" width="9.140625" style="2"/>
    <col min="21" max="21" width="10.7109375" customWidth="1"/>
    <col min="22" max="22" width="11.7109375" customWidth="1"/>
  </cols>
  <sheetData>
    <row r="1" spans="1:34" ht="18.75" x14ac:dyDescent="0.3">
      <c r="A1" s="1" t="s">
        <v>168</v>
      </c>
      <c r="AC1" t="s">
        <v>70</v>
      </c>
      <c r="AD1" t="s">
        <v>71</v>
      </c>
      <c r="AE1" t="s">
        <v>70</v>
      </c>
      <c r="AF1" s="99" t="s">
        <v>71</v>
      </c>
      <c r="AG1" s="99" t="s">
        <v>70</v>
      </c>
      <c r="AH1" t="s">
        <v>70</v>
      </c>
    </row>
    <row r="2" spans="1:34" ht="15.75" x14ac:dyDescent="0.25">
      <c r="A2" s="3"/>
      <c r="AC2" s="100">
        <v>43160</v>
      </c>
      <c r="AD2" s="100">
        <v>43161</v>
      </c>
      <c r="AE2" s="100">
        <v>43161</v>
      </c>
      <c r="AF2" s="101">
        <v>43181</v>
      </c>
      <c r="AG2" s="101">
        <v>43185</v>
      </c>
      <c r="AH2" s="100">
        <v>43190</v>
      </c>
    </row>
    <row r="3" spans="1:34" ht="15.75" x14ac:dyDescent="0.25">
      <c r="A3" s="3" t="s">
        <v>59</v>
      </c>
      <c r="AC3">
        <v>1.95583</v>
      </c>
      <c r="AD3">
        <v>1.95583</v>
      </c>
      <c r="AE3">
        <v>1.95583</v>
      </c>
      <c r="AF3" s="99">
        <v>1.95583</v>
      </c>
      <c r="AG3" s="99">
        <v>1.95583</v>
      </c>
      <c r="AH3">
        <v>1.95583</v>
      </c>
    </row>
    <row r="4" spans="1:34" ht="15.75" thickBot="1" x14ac:dyDescent="0.3">
      <c r="A4" s="4"/>
      <c r="B4" s="79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80" t="s">
        <v>11</v>
      </c>
      <c r="O4" s="89">
        <v>2022</v>
      </c>
      <c r="P4" s="6" t="s">
        <v>151</v>
      </c>
      <c r="AF4" s="99"/>
      <c r="AG4" s="99"/>
    </row>
    <row r="5" spans="1:34" ht="30" customHeight="1" x14ac:dyDescent="0.25">
      <c r="A5" s="65" t="s">
        <v>72</v>
      </c>
      <c r="B5" s="8" t="s">
        <v>33</v>
      </c>
      <c r="C5" s="17"/>
      <c r="D5" s="17"/>
      <c r="E5" s="17"/>
      <c r="F5" s="17"/>
      <c r="G5" s="17"/>
      <c r="H5" s="17"/>
      <c r="I5" s="17"/>
      <c r="J5" s="17"/>
      <c r="K5" s="17"/>
      <c r="L5" s="9"/>
      <c r="M5" s="9"/>
      <c r="N5" s="102"/>
      <c r="O5" s="73">
        <v>0</v>
      </c>
      <c r="P5" s="20"/>
      <c r="T5" t="s">
        <v>73</v>
      </c>
      <c r="U5" s="19">
        <f>IF(O5+O6+O23+O24=0,"",O5+O6+O23+O24)</f>
        <v>38</v>
      </c>
      <c r="AC5">
        <v>345</v>
      </c>
      <c r="AD5">
        <v>40</v>
      </c>
      <c r="AE5">
        <v>180</v>
      </c>
      <c r="AF5" s="99">
        <v>60</v>
      </c>
      <c r="AG5" s="99">
        <v>300</v>
      </c>
      <c r="AH5">
        <v>40</v>
      </c>
    </row>
    <row r="6" spans="1:34" ht="30" customHeight="1" x14ac:dyDescent="0.25">
      <c r="A6" s="65" t="s">
        <v>74</v>
      </c>
      <c r="B6" s="8" t="s">
        <v>33</v>
      </c>
      <c r="C6" s="17"/>
      <c r="D6" s="17"/>
      <c r="E6" s="17"/>
      <c r="F6" s="17"/>
      <c r="G6" s="17"/>
      <c r="H6" s="17"/>
      <c r="I6" s="17"/>
      <c r="J6" s="17"/>
      <c r="K6" s="17"/>
      <c r="L6" s="9"/>
      <c r="M6" s="9"/>
      <c r="N6" s="102"/>
      <c r="O6" s="103">
        <v>0</v>
      </c>
      <c r="P6" s="20"/>
      <c r="T6" t="s">
        <v>71</v>
      </c>
      <c r="U6">
        <f>IF(O7+O8+O25+O26=0,"",O7+O8+O25+O26)</f>
        <v>2572</v>
      </c>
      <c r="AC6">
        <v>243.68252877246377</v>
      </c>
      <c r="AD6">
        <v>243.68252877246377</v>
      </c>
      <c r="AE6" s="40">
        <f>AE7/AE5</f>
        <v>224.06857737777779</v>
      </c>
      <c r="AF6" s="99">
        <f>AF7/AF5</f>
        <v>414.69463489999998</v>
      </c>
      <c r="AG6" s="99">
        <f>AG7/AG5</f>
        <v>194.996251</v>
      </c>
      <c r="AH6">
        <v>47.52</v>
      </c>
    </row>
    <row r="7" spans="1:34" ht="30" customHeight="1" x14ac:dyDescent="0.25">
      <c r="A7" s="65" t="s">
        <v>75</v>
      </c>
      <c r="B7" s="8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9"/>
      <c r="M7" s="9"/>
      <c r="N7" s="102"/>
      <c r="O7" s="103">
        <v>0</v>
      </c>
      <c r="P7" s="20"/>
      <c r="T7" t="s">
        <v>70</v>
      </c>
      <c r="U7">
        <f>IF(O9+O10+O27+O28=0,"",O9+O10+O27+O28)</f>
        <v>875</v>
      </c>
      <c r="AC7">
        <v>84070.472426499997</v>
      </c>
      <c r="AD7">
        <f>6320*AD3</f>
        <v>12360.845600000001</v>
      </c>
      <c r="AE7">
        <v>40332.343928000002</v>
      </c>
      <c r="AF7" s="99">
        <v>24881.678093999999</v>
      </c>
      <c r="AG7" s="99">
        <v>58498.8753</v>
      </c>
      <c r="AH7">
        <v>3717.6416640000002</v>
      </c>
    </row>
    <row r="8" spans="1:34" ht="30" customHeight="1" x14ac:dyDescent="0.25">
      <c r="A8" s="65" t="s">
        <v>76</v>
      </c>
      <c r="B8" s="8" t="s">
        <v>33</v>
      </c>
      <c r="C8" s="17"/>
      <c r="D8" s="17"/>
      <c r="E8" s="17"/>
      <c r="F8" s="17"/>
      <c r="G8" s="17"/>
      <c r="H8" s="17"/>
      <c r="I8" s="17"/>
      <c r="J8" s="17"/>
      <c r="K8" s="17">
        <v>125</v>
      </c>
      <c r="L8" s="9"/>
      <c r="M8" s="9"/>
      <c r="N8" s="102"/>
      <c r="O8" s="103">
        <v>125</v>
      </c>
      <c r="P8" s="20"/>
      <c r="T8" t="s">
        <v>77</v>
      </c>
      <c r="U8">
        <f>IF(O11+O12+O29+O30=0,"",O11+O12+O29+O30)</f>
        <v>120</v>
      </c>
      <c r="AC8">
        <f>15+60+20+100+100+50</f>
        <v>345</v>
      </c>
    </row>
    <row r="9" spans="1:34" ht="30" customHeight="1" x14ac:dyDescent="0.25">
      <c r="A9" s="65" t="s">
        <v>78</v>
      </c>
      <c r="B9" s="8" t="s">
        <v>33</v>
      </c>
      <c r="C9" s="17"/>
      <c r="D9" s="17"/>
      <c r="E9" s="17"/>
      <c r="F9" s="17"/>
      <c r="G9" s="17"/>
      <c r="H9" s="17"/>
      <c r="I9" s="17"/>
      <c r="J9" s="17"/>
      <c r="K9" s="17"/>
      <c r="L9" s="9"/>
      <c r="M9" s="9"/>
      <c r="N9" s="102"/>
      <c r="O9" s="103">
        <v>0</v>
      </c>
      <c r="P9" s="20">
        <v>0</v>
      </c>
      <c r="AC9" t="e">
        <f>(1933.35+7582.2+2419+12071+12637+6342)*AC1</f>
        <v>#VALUE!</v>
      </c>
      <c r="AE9" t="e">
        <f>(9237.6+11384)*AC1</f>
        <v>#VALUE!</v>
      </c>
      <c r="AH9" t="e">
        <f>(1900.8)*AF1</f>
        <v>#VALUE!</v>
      </c>
    </row>
    <row r="10" spans="1:34" ht="30" customHeight="1" x14ac:dyDescent="0.25">
      <c r="A10" s="65" t="s">
        <v>79</v>
      </c>
      <c r="B10" s="8" t="s">
        <v>33</v>
      </c>
      <c r="C10" s="17"/>
      <c r="D10" s="17"/>
      <c r="E10" s="17"/>
      <c r="F10" s="17"/>
      <c r="G10" s="17"/>
      <c r="H10" s="17"/>
      <c r="I10" s="17"/>
      <c r="J10" s="17"/>
      <c r="K10" s="17"/>
      <c r="L10" s="9"/>
      <c r="M10" s="9"/>
      <c r="N10" s="102"/>
      <c r="O10" s="103">
        <v>0</v>
      </c>
      <c r="P10" s="20"/>
      <c r="AD10">
        <v>150</v>
      </c>
      <c r="AE10">
        <v>99.7</v>
      </c>
      <c r="AF10">
        <f>AD10*AE10*$AC$3</f>
        <v>29249.43765</v>
      </c>
    </row>
    <row r="11" spans="1:34" ht="30" customHeight="1" x14ac:dyDescent="0.25">
      <c r="A11" s="65" t="s">
        <v>80</v>
      </c>
      <c r="B11" s="8" t="s">
        <v>33</v>
      </c>
      <c r="C11" s="17"/>
      <c r="D11" s="17">
        <v>30</v>
      </c>
      <c r="E11" s="17"/>
      <c r="F11" s="17"/>
      <c r="G11" s="17"/>
      <c r="H11" s="17"/>
      <c r="I11" s="17"/>
      <c r="J11" s="17"/>
      <c r="K11" s="17"/>
      <c r="L11" s="9"/>
      <c r="M11" s="9"/>
      <c r="N11" s="102"/>
      <c r="O11" s="103">
        <v>30</v>
      </c>
      <c r="P11" s="20">
        <v>0.10714285714285714</v>
      </c>
      <c r="AC11">
        <f>(1933.35+7582.2+2419+12071+12637+6342)*AC3</f>
        <v>84070.472426499997</v>
      </c>
      <c r="AE11">
        <f>(9237.6+11384)*AC3</f>
        <v>40332.343927999995</v>
      </c>
      <c r="AH11">
        <f>(1900.8)*AF3</f>
        <v>3717.6416639999998</v>
      </c>
    </row>
    <row r="12" spans="1:34" ht="30" customHeight="1" thickBot="1" x14ac:dyDescent="0.3">
      <c r="A12" s="76" t="s">
        <v>81</v>
      </c>
      <c r="B12" s="54" t="s">
        <v>33</v>
      </c>
      <c r="C12" s="55"/>
      <c r="D12" s="55"/>
      <c r="E12" s="104"/>
      <c r="F12" s="104"/>
      <c r="G12" s="105"/>
      <c r="H12" s="105"/>
      <c r="I12" s="105">
        <v>90</v>
      </c>
      <c r="J12" s="105"/>
      <c r="K12" s="105"/>
      <c r="L12" s="104"/>
      <c r="M12" s="104"/>
      <c r="N12" s="106"/>
      <c r="O12" s="107">
        <v>90</v>
      </c>
      <c r="P12" s="90"/>
      <c r="AD12">
        <v>150</v>
      </c>
      <c r="AE12">
        <v>99.7</v>
      </c>
      <c r="AF12">
        <f>AD12*AE12*$AC$3</f>
        <v>29249.43765</v>
      </c>
    </row>
    <row r="13" spans="1:34" ht="30" customHeight="1" x14ac:dyDescent="0.25">
      <c r="A13" s="91" t="s">
        <v>60</v>
      </c>
      <c r="B13" s="92" t="s">
        <v>33</v>
      </c>
      <c r="C13" s="93"/>
      <c r="D13" s="93"/>
      <c r="E13" s="93"/>
      <c r="F13" s="93"/>
      <c r="G13" s="93"/>
      <c r="H13" s="93"/>
      <c r="I13" s="93">
        <v>90</v>
      </c>
      <c r="J13" s="93"/>
      <c r="K13" s="93">
        <v>125</v>
      </c>
      <c r="L13" s="93"/>
      <c r="M13" s="94"/>
      <c r="N13" s="95"/>
      <c r="O13" s="96">
        <v>215</v>
      </c>
      <c r="P13" s="97">
        <v>3.5833333333333335</v>
      </c>
      <c r="AD13">
        <v>150</v>
      </c>
      <c r="AE13">
        <v>99.7</v>
      </c>
      <c r="AF13">
        <f>AD13*AE13*$AC$3</f>
        <v>29249.43765</v>
      </c>
    </row>
    <row r="14" spans="1:34" ht="30" customHeight="1" x14ac:dyDescent="0.25">
      <c r="A14" s="65" t="s">
        <v>68</v>
      </c>
      <c r="B14" s="16" t="s">
        <v>62</v>
      </c>
      <c r="C14" s="74"/>
      <c r="D14" s="74"/>
      <c r="E14" s="74"/>
      <c r="F14" s="74"/>
      <c r="G14" s="74"/>
      <c r="H14" s="74"/>
      <c r="I14" s="74">
        <v>79.993446999999989</v>
      </c>
      <c r="J14" s="74"/>
      <c r="K14" s="74">
        <v>-230.78399999999999</v>
      </c>
      <c r="L14" s="74"/>
      <c r="M14" s="74"/>
      <c r="N14" s="83"/>
      <c r="O14" s="84">
        <v>-100.69111520930234</v>
      </c>
      <c r="P14" s="20">
        <v>0.67095724899139009</v>
      </c>
      <c r="AD14">
        <v>40</v>
      </c>
      <c r="AE14">
        <v>47.52</v>
      </c>
      <c r="AF14">
        <f>AD14*AE14*$AC$3</f>
        <v>3717.6416640000002</v>
      </c>
    </row>
    <row r="15" spans="1:34" ht="30" customHeight="1" thickBot="1" x14ac:dyDescent="0.3">
      <c r="A15" s="76" t="s">
        <v>63</v>
      </c>
      <c r="B15" s="54" t="s">
        <v>19</v>
      </c>
      <c r="C15" s="55"/>
      <c r="D15" s="55"/>
      <c r="E15" s="55"/>
      <c r="F15" s="55"/>
      <c r="G15" s="55"/>
      <c r="H15" s="55"/>
      <c r="I15" s="55">
        <v>7199.4102299999986</v>
      </c>
      <c r="J15" s="55"/>
      <c r="K15" s="55">
        <v>-28848</v>
      </c>
      <c r="L15" s="55"/>
      <c r="M15" s="55"/>
      <c r="N15" s="85"/>
      <c r="O15" s="86">
        <v>-21648.589770000002</v>
      </c>
      <c r="P15" s="90">
        <v>2.4042634755524812</v>
      </c>
      <c r="AD15">
        <v>40</v>
      </c>
    </row>
    <row r="16" spans="1:34" ht="30" customHeight="1" x14ac:dyDescent="0.25">
      <c r="A16" s="91" t="s">
        <v>64</v>
      </c>
      <c r="B16" s="92" t="s">
        <v>33</v>
      </c>
      <c r="C16" s="93"/>
      <c r="D16" s="93">
        <v>30</v>
      </c>
      <c r="E16" s="93"/>
      <c r="F16" s="93"/>
      <c r="G16" s="93"/>
      <c r="H16" s="93"/>
      <c r="I16" s="93"/>
      <c r="J16" s="93"/>
      <c r="K16" s="93"/>
      <c r="L16" s="93"/>
      <c r="M16" s="93"/>
      <c r="N16" s="95"/>
      <c r="O16" s="96">
        <v>30</v>
      </c>
      <c r="P16" s="97">
        <v>5.1724137931034482E-2</v>
      </c>
    </row>
    <row r="17" spans="1:32" ht="30" customHeight="1" x14ac:dyDescent="0.25">
      <c r="A17" s="65" t="s">
        <v>69</v>
      </c>
      <c r="B17" s="16" t="s">
        <v>62</v>
      </c>
      <c r="C17" s="74"/>
      <c r="D17" s="74">
        <v>655.99833333333333</v>
      </c>
      <c r="E17" s="74"/>
      <c r="F17" s="74"/>
      <c r="G17" s="74"/>
      <c r="H17" s="74"/>
      <c r="I17" s="74"/>
      <c r="J17" s="74"/>
      <c r="K17" s="74"/>
      <c r="L17" s="74"/>
      <c r="M17" s="74"/>
      <c r="N17" s="83"/>
      <c r="O17" s="84">
        <v>655.99833333333333</v>
      </c>
      <c r="P17" s="20">
        <v>1.8752014268705186</v>
      </c>
    </row>
    <row r="18" spans="1:32" ht="30" customHeight="1" thickBot="1" x14ac:dyDescent="0.3">
      <c r="A18" s="76" t="s">
        <v>82</v>
      </c>
      <c r="B18" s="54" t="s">
        <v>19</v>
      </c>
      <c r="C18" s="55"/>
      <c r="D18" s="55">
        <v>19679.95</v>
      </c>
      <c r="E18" s="55"/>
      <c r="F18" s="55"/>
      <c r="G18" s="55"/>
      <c r="H18" s="55"/>
      <c r="I18" s="55"/>
      <c r="J18" s="55"/>
      <c r="K18" s="55"/>
      <c r="L18" s="55"/>
      <c r="M18" s="55"/>
      <c r="N18" s="85"/>
      <c r="O18" s="86">
        <v>19679.95</v>
      </c>
      <c r="P18" s="90">
        <v>9.6993177251923385E-2</v>
      </c>
    </row>
    <row r="19" spans="1:32" x14ac:dyDescent="0.25">
      <c r="A19" s="22"/>
      <c r="B19" s="23"/>
      <c r="D19" s="25"/>
      <c r="AC19" t="s">
        <v>70</v>
      </c>
      <c r="AD19" s="99">
        <f>SUM(AD12:AD18)</f>
        <v>380</v>
      </c>
      <c r="AE19" s="99">
        <f>AF19/AD19</f>
        <v>163.72767622105263</v>
      </c>
      <c r="AF19" s="99">
        <f>SUM(AF12:AF18)</f>
        <v>62216.516964000002</v>
      </c>
    </row>
    <row r="20" spans="1:32" x14ac:dyDescent="0.25">
      <c r="AC20" t="s">
        <v>71</v>
      </c>
      <c r="AD20">
        <v>80</v>
      </c>
      <c r="AE20">
        <v>119</v>
      </c>
      <c r="AF20">
        <f>AD20*AE20*$AC$3</f>
        <v>18619.5016</v>
      </c>
    </row>
    <row r="21" spans="1:32" ht="15.75" x14ac:dyDescent="0.25">
      <c r="A21" s="3" t="s">
        <v>67</v>
      </c>
      <c r="AD21">
        <f>SUM(AD19:AD20)</f>
        <v>460</v>
      </c>
      <c r="AF21">
        <f>SUM(AF19:AF20)</f>
        <v>80836.018563999998</v>
      </c>
    </row>
    <row r="22" spans="1:32" ht="15.75" thickBot="1" x14ac:dyDescent="0.3">
      <c r="A22" s="4"/>
      <c r="B22" s="79"/>
      <c r="C22" s="6" t="s">
        <v>0</v>
      </c>
      <c r="D22" s="6" t="s">
        <v>1</v>
      </c>
      <c r="E22" s="6" t="s">
        <v>2</v>
      </c>
      <c r="F22" s="6" t="s">
        <v>3</v>
      </c>
      <c r="G22" s="6" t="s">
        <v>4</v>
      </c>
      <c r="H22" s="6" t="s">
        <v>5</v>
      </c>
      <c r="I22" s="6" t="s">
        <v>6</v>
      </c>
      <c r="J22" s="6" t="s">
        <v>7</v>
      </c>
      <c r="K22" s="6" t="s">
        <v>8</v>
      </c>
      <c r="L22" s="6" t="s">
        <v>9</v>
      </c>
      <c r="M22" s="6" t="s">
        <v>10</v>
      </c>
      <c r="N22" s="6" t="s">
        <v>11</v>
      </c>
      <c r="O22" s="5">
        <v>2022</v>
      </c>
      <c r="P22" s="5" t="s">
        <v>151</v>
      </c>
    </row>
    <row r="23" spans="1:32" ht="30" customHeight="1" x14ac:dyDescent="0.25">
      <c r="A23" s="65" t="s">
        <v>72</v>
      </c>
      <c r="B23" s="8" t="s">
        <v>33</v>
      </c>
      <c r="C23" s="17"/>
      <c r="D23" s="17"/>
      <c r="E23" s="17"/>
      <c r="F23" s="17"/>
      <c r="G23" s="17"/>
      <c r="H23" s="17"/>
      <c r="I23" s="17"/>
      <c r="J23" s="17"/>
      <c r="K23" s="17"/>
      <c r="L23" s="9"/>
      <c r="M23" s="9"/>
      <c r="N23" s="95"/>
      <c r="O23" s="96">
        <v>0</v>
      </c>
      <c r="P23" s="20"/>
      <c r="V23" s="13"/>
    </row>
    <row r="24" spans="1:32" ht="30" customHeight="1" x14ac:dyDescent="0.25">
      <c r="A24" s="65" t="s">
        <v>74</v>
      </c>
      <c r="B24" s="8" t="s">
        <v>33</v>
      </c>
      <c r="C24" s="17"/>
      <c r="D24" s="17"/>
      <c r="E24" s="17"/>
      <c r="F24" s="17"/>
      <c r="G24" s="17"/>
      <c r="H24" s="17"/>
      <c r="I24" s="17"/>
      <c r="J24" s="17"/>
      <c r="K24" s="17">
        <v>38</v>
      </c>
      <c r="L24" s="9"/>
      <c r="M24" s="9"/>
      <c r="N24" s="102"/>
      <c r="O24" s="103">
        <v>38</v>
      </c>
      <c r="P24" s="20"/>
    </row>
    <row r="25" spans="1:32" ht="30" customHeight="1" x14ac:dyDescent="0.25">
      <c r="A25" s="65" t="s">
        <v>75</v>
      </c>
      <c r="B25" s="8" t="s">
        <v>33</v>
      </c>
      <c r="C25" s="17"/>
      <c r="D25" s="17"/>
      <c r="E25" s="17"/>
      <c r="F25" s="17"/>
      <c r="G25" s="17"/>
      <c r="H25" s="17"/>
      <c r="I25" s="17"/>
      <c r="J25" s="17"/>
      <c r="K25" s="17"/>
      <c r="L25" s="9"/>
      <c r="M25" s="9"/>
      <c r="N25" s="102"/>
      <c r="O25" s="103">
        <v>0</v>
      </c>
      <c r="P25" s="20"/>
      <c r="V25" s="13"/>
    </row>
    <row r="26" spans="1:32" ht="30" customHeight="1" x14ac:dyDescent="0.25">
      <c r="A26" s="65" t="s">
        <v>76</v>
      </c>
      <c r="B26" s="8" t="s">
        <v>33</v>
      </c>
      <c r="C26" s="17"/>
      <c r="D26" s="17"/>
      <c r="E26" s="17"/>
      <c r="F26" s="17"/>
      <c r="G26" s="17"/>
      <c r="H26" s="17">
        <v>125</v>
      </c>
      <c r="I26" s="17">
        <v>100</v>
      </c>
      <c r="J26" s="17">
        <v>320</v>
      </c>
      <c r="K26" s="17">
        <v>1035</v>
      </c>
      <c r="L26" s="9">
        <v>385</v>
      </c>
      <c r="M26" s="9">
        <v>50</v>
      </c>
      <c r="N26" s="102">
        <v>432</v>
      </c>
      <c r="O26" s="103">
        <v>2447</v>
      </c>
      <c r="P26" s="20"/>
    </row>
    <row r="27" spans="1:32" ht="30" customHeight="1" x14ac:dyDescent="0.25">
      <c r="A27" s="65" t="s">
        <v>78</v>
      </c>
      <c r="B27" s="8" t="s">
        <v>33</v>
      </c>
      <c r="C27" s="17"/>
      <c r="D27" s="17"/>
      <c r="E27" s="17"/>
      <c r="F27" s="17"/>
      <c r="G27" s="17"/>
      <c r="H27" s="17"/>
      <c r="I27" s="17"/>
      <c r="J27" s="17"/>
      <c r="K27" s="17"/>
      <c r="L27" s="9"/>
      <c r="M27" s="9"/>
      <c r="N27" s="102"/>
      <c r="O27" s="103">
        <v>0</v>
      </c>
      <c r="P27" s="20"/>
    </row>
    <row r="28" spans="1:32" ht="30" customHeight="1" x14ac:dyDescent="0.25">
      <c r="A28" s="65" t="s">
        <v>79</v>
      </c>
      <c r="B28" s="8" t="s">
        <v>33</v>
      </c>
      <c r="C28" s="17"/>
      <c r="D28" s="17"/>
      <c r="E28" s="17"/>
      <c r="F28" s="17"/>
      <c r="G28" s="17"/>
      <c r="H28" s="17"/>
      <c r="I28" s="17"/>
      <c r="J28" s="17"/>
      <c r="K28" s="17"/>
      <c r="L28" s="9">
        <v>175</v>
      </c>
      <c r="M28" s="9">
        <v>100</v>
      </c>
      <c r="N28" s="102">
        <v>600</v>
      </c>
      <c r="O28" s="103">
        <v>875</v>
      </c>
      <c r="P28" s="20"/>
    </row>
    <row r="29" spans="1:32" ht="30" customHeight="1" x14ac:dyDescent="0.25">
      <c r="A29" s="65" t="s">
        <v>80</v>
      </c>
      <c r="B29" s="8" t="s">
        <v>33</v>
      </c>
      <c r="C29" s="17"/>
      <c r="D29" s="17"/>
      <c r="E29" s="17"/>
      <c r="F29" s="17"/>
      <c r="G29" s="17"/>
      <c r="H29" s="17"/>
      <c r="I29" s="17"/>
      <c r="J29" s="17"/>
      <c r="K29" s="17"/>
      <c r="L29" s="9"/>
      <c r="M29" s="9"/>
      <c r="N29" s="102"/>
      <c r="O29" s="103">
        <v>0</v>
      </c>
      <c r="P29" s="20"/>
    </row>
    <row r="30" spans="1:32" ht="30" customHeight="1" thickBot="1" x14ac:dyDescent="0.3">
      <c r="A30" s="76" t="s">
        <v>81</v>
      </c>
      <c r="B30" s="54" t="s">
        <v>33</v>
      </c>
      <c r="C30" s="55"/>
      <c r="D30" s="55"/>
      <c r="E30" s="104"/>
      <c r="F30" s="104"/>
      <c r="G30" s="105"/>
      <c r="H30" s="105"/>
      <c r="I30" s="105"/>
      <c r="J30" s="105"/>
      <c r="K30" s="105"/>
      <c r="L30" s="104"/>
      <c r="M30" s="104"/>
      <c r="N30" s="106"/>
      <c r="O30" s="107">
        <v>0</v>
      </c>
      <c r="P30" s="90"/>
    </row>
    <row r="31" spans="1:32" ht="30" customHeight="1" x14ac:dyDescent="0.25">
      <c r="A31" s="91" t="s">
        <v>60</v>
      </c>
      <c r="B31" s="92" t="s">
        <v>33</v>
      </c>
      <c r="C31" s="93"/>
      <c r="D31" s="93"/>
      <c r="E31" s="93"/>
      <c r="F31" s="93"/>
      <c r="G31" s="93"/>
      <c r="H31" s="93">
        <v>125</v>
      </c>
      <c r="I31" s="93">
        <v>100</v>
      </c>
      <c r="J31" s="93">
        <v>320</v>
      </c>
      <c r="K31" s="93">
        <v>1073</v>
      </c>
      <c r="L31" s="93">
        <v>560</v>
      </c>
      <c r="M31" s="93">
        <v>150</v>
      </c>
      <c r="N31" s="93">
        <v>1032</v>
      </c>
      <c r="O31" s="96">
        <v>3360</v>
      </c>
      <c r="P31" s="97">
        <v>1.4913448735019974</v>
      </c>
    </row>
    <row r="32" spans="1:32" ht="30" customHeight="1" x14ac:dyDescent="0.25">
      <c r="A32" s="65" t="s">
        <v>68</v>
      </c>
      <c r="B32" s="16" t="s">
        <v>62</v>
      </c>
      <c r="C32" s="74"/>
      <c r="D32" s="74"/>
      <c r="E32" s="74"/>
      <c r="F32" s="74"/>
      <c r="G32" s="74"/>
      <c r="H32" s="74">
        <v>1069.8399999999999</v>
      </c>
      <c r="I32" s="74">
        <v>1353.43</v>
      </c>
      <c r="J32" s="74">
        <v>1927.4096875</v>
      </c>
      <c r="K32" s="74">
        <v>1541.779869524697</v>
      </c>
      <c r="L32" s="74">
        <v>1158.5384821428572</v>
      </c>
      <c r="M32" s="74">
        <v>761.34733333333338</v>
      </c>
      <c r="N32" s="74">
        <v>1312.3723449612403</v>
      </c>
      <c r="O32" s="84">
        <v>1386.1683958333335</v>
      </c>
      <c r="P32" s="20">
        <v>3.1910404357968942</v>
      </c>
    </row>
    <row r="33" spans="1:16" ht="30" customHeight="1" thickBot="1" x14ac:dyDescent="0.3">
      <c r="A33" s="76" t="s">
        <v>63</v>
      </c>
      <c r="B33" s="54" t="s">
        <v>19</v>
      </c>
      <c r="C33" s="55"/>
      <c r="D33" s="55"/>
      <c r="E33" s="55"/>
      <c r="F33" s="55"/>
      <c r="G33" s="55"/>
      <c r="H33" s="55">
        <v>133730</v>
      </c>
      <c r="I33" s="55">
        <v>135343</v>
      </c>
      <c r="J33" s="55">
        <v>616771.1</v>
      </c>
      <c r="K33" s="55">
        <v>1654329.7999999998</v>
      </c>
      <c r="L33" s="55">
        <v>648781.55000000005</v>
      </c>
      <c r="M33" s="55">
        <v>114202.1</v>
      </c>
      <c r="N33" s="85">
        <v>1354368.26</v>
      </c>
      <c r="O33" s="86">
        <v>4657525.8100000005</v>
      </c>
      <c r="P33" s="90">
        <v>4.7589417950632775</v>
      </c>
    </row>
    <row r="34" spans="1:16" ht="30" customHeight="1" x14ac:dyDescent="0.25">
      <c r="A34" s="91" t="s">
        <v>64</v>
      </c>
      <c r="B34" s="92" t="s">
        <v>33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8"/>
      <c r="O34" s="96"/>
      <c r="P34" s="97"/>
    </row>
    <row r="35" spans="1:16" ht="30" customHeight="1" x14ac:dyDescent="0.25">
      <c r="A35" s="65" t="s">
        <v>69</v>
      </c>
      <c r="B35" s="16" t="s">
        <v>62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83"/>
      <c r="O35" s="84"/>
      <c r="P35" s="20"/>
    </row>
    <row r="36" spans="1:16" ht="30" customHeight="1" thickBot="1" x14ac:dyDescent="0.3">
      <c r="A36" s="76" t="s">
        <v>82</v>
      </c>
      <c r="B36" s="54" t="s">
        <v>19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85"/>
      <c r="O36" s="86"/>
      <c r="P36" s="90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14" workbookViewId="0">
      <selection activeCell="O46" sqref="O46"/>
    </sheetView>
  </sheetViews>
  <sheetFormatPr defaultRowHeight="15" x14ac:dyDescent="0.25"/>
  <cols>
    <col min="1" max="1" width="16.140625" customWidth="1"/>
    <col min="2" max="2" width="6.42578125" customWidth="1"/>
    <col min="3" max="10" width="9.7109375" style="24" customWidth="1"/>
    <col min="11" max="11" width="10.28515625" style="24" customWidth="1"/>
    <col min="12" max="14" width="9.7109375" style="24" customWidth="1"/>
    <col min="15" max="15" width="10.7109375" style="24" customWidth="1"/>
    <col min="16" max="16" width="7.85546875" style="24" customWidth="1"/>
    <col min="17" max="17" width="11.7109375" bestFit="1" customWidth="1"/>
  </cols>
  <sheetData>
    <row r="1" spans="1:17" ht="18.75" x14ac:dyDescent="0.3">
      <c r="A1" s="1" t="s">
        <v>169</v>
      </c>
    </row>
    <row r="2" spans="1:17" ht="15.75" x14ac:dyDescent="0.25">
      <c r="A2" s="3"/>
    </row>
    <row r="3" spans="1:17" ht="15.75" x14ac:dyDescent="0.25">
      <c r="A3" s="51" t="s">
        <v>83</v>
      </c>
    </row>
    <row r="4" spans="1:17" ht="15.75" thickBot="1" x14ac:dyDescent="0.3">
      <c r="A4" s="4"/>
      <c r="B4" s="4"/>
      <c r="C4" s="5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5">
        <v>2022</v>
      </c>
      <c r="P4" s="5" t="s">
        <v>151</v>
      </c>
    </row>
    <row r="5" spans="1:17" ht="30" customHeight="1" x14ac:dyDescent="0.25">
      <c r="A5" s="65" t="s">
        <v>170</v>
      </c>
      <c r="B5" s="8" t="s">
        <v>19</v>
      </c>
      <c r="C5" s="17">
        <v>-829218.22065000003</v>
      </c>
      <c r="D5" s="17">
        <v>-602965.61294999998</v>
      </c>
      <c r="E5" s="17">
        <v>-463749.53405000002</v>
      </c>
      <c r="F5" s="17">
        <v>-773308.33089999994</v>
      </c>
      <c r="G5" s="17">
        <v>-701744.38580000005</v>
      </c>
      <c r="H5" s="17">
        <v>-431136.34985</v>
      </c>
      <c r="I5" s="17">
        <v>-431824.93429999996</v>
      </c>
      <c r="J5" s="17">
        <v>-352655.78065000003</v>
      </c>
      <c r="K5" s="17">
        <v>-173625.27684999999</v>
      </c>
      <c r="L5" s="17">
        <v>-291442.245</v>
      </c>
      <c r="M5" s="17">
        <v>-352340.08815000003</v>
      </c>
      <c r="N5" s="17">
        <v>-399219.69219999999</v>
      </c>
      <c r="O5" s="52">
        <v>-5803230.4513500007</v>
      </c>
      <c r="P5" s="11">
        <v>0.69048194249812644</v>
      </c>
    </row>
    <row r="6" spans="1:17" ht="30" customHeight="1" x14ac:dyDescent="0.25">
      <c r="A6" s="65" t="s">
        <v>171</v>
      </c>
      <c r="B6" s="8" t="s">
        <v>19</v>
      </c>
      <c r="C6" s="17">
        <v>49039.371500000001</v>
      </c>
      <c r="D6" s="17">
        <v>59281.197500000002</v>
      </c>
      <c r="E6" s="17">
        <v>83399.875999999989</v>
      </c>
      <c r="F6" s="17">
        <v>35030.530500000001</v>
      </c>
      <c r="G6" s="17">
        <v>31246.250999999997</v>
      </c>
      <c r="H6" s="17">
        <v>70628.790000000008</v>
      </c>
      <c r="I6" s="17">
        <v>81853.294999999998</v>
      </c>
      <c r="J6" s="17">
        <v>85766.209000000003</v>
      </c>
      <c r="K6" s="17">
        <v>96235.676999999996</v>
      </c>
      <c r="L6" s="17">
        <v>92998.486499999999</v>
      </c>
      <c r="M6" s="17">
        <v>93631.876499999998</v>
      </c>
      <c r="N6" s="17">
        <v>98866.610499999995</v>
      </c>
      <c r="O6" s="18">
        <v>877978.17099999997</v>
      </c>
      <c r="P6" s="11">
        <v>1.7392029478440085</v>
      </c>
    </row>
    <row r="7" spans="1:17" ht="30" customHeight="1" x14ac:dyDescent="0.25">
      <c r="A7" s="65" t="s">
        <v>172</v>
      </c>
      <c r="B7" s="8" t="s">
        <v>19</v>
      </c>
      <c r="C7" s="17">
        <v>-262192.70250000001</v>
      </c>
      <c r="D7" s="17">
        <v>-310141.65000000002</v>
      </c>
      <c r="E7" s="17">
        <v>-242012.68</v>
      </c>
      <c r="F7" s="17">
        <v>-349886.38</v>
      </c>
      <c r="G7" s="17">
        <v>-495131.29</v>
      </c>
      <c r="H7" s="17">
        <v>-640394.27</v>
      </c>
      <c r="I7" s="17">
        <v>-53206.71</v>
      </c>
      <c r="J7" s="17">
        <v>-28647.25</v>
      </c>
      <c r="K7" s="17">
        <v>-590</v>
      </c>
      <c r="L7" s="17">
        <v>-79177.62</v>
      </c>
      <c r="M7" s="17">
        <v>-414684.93</v>
      </c>
      <c r="N7" s="17">
        <v>-209752.315</v>
      </c>
      <c r="O7" s="18">
        <v>-3085817.7975000003</v>
      </c>
      <c r="P7" s="11">
        <v>0.77705033657872946</v>
      </c>
    </row>
    <row r="8" spans="1:17" ht="30" customHeight="1" x14ac:dyDescent="0.25">
      <c r="A8" s="65" t="s">
        <v>173</v>
      </c>
      <c r="B8" s="8" t="s">
        <v>19</v>
      </c>
      <c r="C8" s="17">
        <v>42649.425000000003</v>
      </c>
      <c r="D8" s="17">
        <v>14588.1</v>
      </c>
      <c r="E8" s="17">
        <v>49028.4</v>
      </c>
      <c r="F8" s="17">
        <v>10140.299999999999</v>
      </c>
      <c r="G8" s="17">
        <v>5913.9</v>
      </c>
      <c r="H8" s="17">
        <v>39480.75</v>
      </c>
      <c r="I8" s="17">
        <v>117600.3</v>
      </c>
      <c r="J8" s="17">
        <v>123407.1</v>
      </c>
      <c r="K8" s="17">
        <v>126828</v>
      </c>
      <c r="L8" s="17">
        <v>111929.4</v>
      </c>
      <c r="M8" s="17">
        <v>25208.1</v>
      </c>
      <c r="N8" s="17">
        <v>61933.95</v>
      </c>
      <c r="O8" s="18">
        <v>728707.72499999998</v>
      </c>
      <c r="P8" s="11">
        <v>2.3441601211345655</v>
      </c>
    </row>
    <row r="9" spans="1:17" ht="30" customHeight="1" x14ac:dyDescent="0.25">
      <c r="A9" s="65" t="s">
        <v>174</v>
      </c>
      <c r="B9" s="8" t="s">
        <v>19</v>
      </c>
      <c r="C9" s="17">
        <v>-68854.710000000006</v>
      </c>
      <c r="D9" s="17">
        <v>-58005.78</v>
      </c>
      <c r="E9" s="17">
        <v>-61627.68</v>
      </c>
      <c r="F9" s="17">
        <v>-67553.16</v>
      </c>
      <c r="G9" s="17">
        <v>-72402.84</v>
      </c>
      <c r="H9" s="17">
        <v>-67738.62</v>
      </c>
      <c r="I9" s="17">
        <v>-72900.28</v>
      </c>
      <c r="J9" s="17">
        <v>-66386.720000000001</v>
      </c>
      <c r="K9" s="17">
        <v>-37901.040000000001</v>
      </c>
      <c r="L9" s="17">
        <v>-71200.89</v>
      </c>
      <c r="M9" s="17">
        <v>-61642.81</v>
      </c>
      <c r="N9" s="17">
        <v>-67044.42</v>
      </c>
      <c r="O9" s="18">
        <v>-773258.95000000007</v>
      </c>
      <c r="P9" s="11">
        <v>1.0716040370726776</v>
      </c>
    </row>
    <row r="10" spans="1:17" ht="30" customHeight="1" thickBot="1" x14ac:dyDescent="0.3">
      <c r="A10" s="76" t="s">
        <v>175</v>
      </c>
      <c r="B10" s="54" t="s">
        <v>19</v>
      </c>
      <c r="C10" s="55">
        <v>1323.5250000000001</v>
      </c>
      <c r="D10" s="55">
        <v>1687.35</v>
      </c>
      <c r="E10" s="55">
        <v>2248.2600000000002</v>
      </c>
      <c r="F10" s="55">
        <v>1162.1400000000001</v>
      </c>
      <c r="G10" s="55">
        <v>1372.14</v>
      </c>
      <c r="H10" s="55">
        <v>1653.12</v>
      </c>
      <c r="I10" s="55">
        <v>1330.98</v>
      </c>
      <c r="J10" s="55">
        <v>2073.12</v>
      </c>
      <c r="K10" s="55">
        <v>4826.22</v>
      </c>
      <c r="L10" s="55">
        <v>1479.66</v>
      </c>
      <c r="M10" s="55">
        <v>1969.17</v>
      </c>
      <c r="N10" s="55">
        <v>1665.51</v>
      </c>
      <c r="O10" s="56">
        <v>22791.194999999996</v>
      </c>
      <c r="P10" s="57">
        <v>1.1591935914552736</v>
      </c>
    </row>
    <row r="11" spans="1:17" ht="30" customHeight="1" thickBot="1" x14ac:dyDescent="0.3">
      <c r="A11" s="76" t="s">
        <v>58</v>
      </c>
      <c r="B11" s="54" t="s">
        <v>19</v>
      </c>
      <c r="C11" s="55">
        <v>-1067253.31165</v>
      </c>
      <c r="D11" s="55">
        <v>-895556.39545000007</v>
      </c>
      <c r="E11" s="55">
        <v>-632713.35805000004</v>
      </c>
      <c r="F11" s="55">
        <v>-1144414.9003999999</v>
      </c>
      <c r="G11" s="55">
        <v>-1230746.2248000002</v>
      </c>
      <c r="H11" s="55">
        <v>-1027506.57985</v>
      </c>
      <c r="I11" s="55">
        <v>-357147.3493</v>
      </c>
      <c r="J11" s="55">
        <v>-236443.32165000006</v>
      </c>
      <c r="K11" s="55">
        <v>15773.580150000002</v>
      </c>
      <c r="L11" s="55">
        <v>-235413.20849999998</v>
      </c>
      <c r="M11" s="55">
        <v>-707858.68165000004</v>
      </c>
      <c r="N11" s="55">
        <v>-513550.35669999995</v>
      </c>
      <c r="O11" s="56">
        <v>-8032830.1078500003</v>
      </c>
      <c r="P11" s="57">
        <v>0.65509659631741923</v>
      </c>
      <c r="Q11" s="13"/>
    </row>
    <row r="12" spans="1:17" x14ac:dyDescent="0.25">
      <c r="A12" s="22" t="s">
        <v>126</v>
      </c>
      <c r="B12" s="23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7" ht="15.75" x14ac:dyDescent="0.25">
      <c r="A13" s="3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1:17" ht="15.75" x14ac:dyDescent="0.25">
      <c r="A14" s="51" t="s">
        <v>32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spans="1:17" ht="15.75" thickBot="1" x14ac:dyDescent="0.3">
      <c r="A15" s="4"/>
      <c r="B15" s="4"/>
      <c r="C15" s="108" t="s">
        <v>0</v>
      </c>
      <c r="D15" s="109" t="s">
        <v>1</v>
      </c>
      <c r="E15" s="109" t="s">
        <v>2</v>
      </c>
      <c r="F15" s="109" t="s">
        <v>3</v>
      </c>
      <c r="G15" s="109" t="s">
        <v>4</v>
      </c>
      <c r="H15" s="109" t="s">
        <v>5</v>
      </c>
      <c r="I15" s="109" t="s">
        <v>6</v>
      </c>
      <c r="J15" s="109" t="s">
        <v>7</v>
      </c>
      <c r="K15" s="109" t="s">
        <v>8</v>
      </c>
      <c r="L15" s="109" t="s">
        <v>9</v>
      </c>
      <c r="M15" s="109" t="s">
        <v>10</v>
      </c>
      <c r="N15" s="109" t="s">
        <v>11</v>
      </c>
      <c r="O15" s="5">
        <v>2022</v>
      </c>
      <c r="P15" s="5" t="s">
        <v>151</v>
      </c>
    </row>
    <row r="16" spans="1:17" ht="30" customHeight="1" x14ac:dyDescent="0.25">
      <c r="A16" s="65" t="s">
        <v>84</v>
      </c>
      <c r="B16" s="8" t="s">
        <v>19</v>
      </c>
      <c r="C16" s="17">
        <v>-1886953.4750000101</v>
      </c>
      <c r="D16" s="17">
        <v>-902773.59666666994</v>
      </c>
      <c r="E16" s="17">
        <v>-1356480.6944244897</v>
      </c>
      <c r="F16" s="17">
        <v>-1338598.5249999999</v>
      </c>
      <c r="G16" s="17">
        <v>-1204616.1900000002</v>
      </c>
      <c r="H16" s="17">
        <v>-2509624.0883333199</v>
      </c>
      <c r="I16" s="17">
        <v>-2259221.25166666</v>
      </c>
      <c r="J16" s="17">
        <v>-2597794.5716666803</v>
      </c>
      <c r="K16" s="17">
        <v>-3158253.585</v>
      </c>
      <c r="L16" s="17">
        <v>-3503348.8316666498</v>
      </c>
      <c r="M16" s="17">
        <v>-3380594.11333335</v>
      </c>
      <c r="N16" s="17">
        <v>-4492188.1800000109</v>
      </c>
      <c r="O16" s="18">
        <v>-28590447.102757838</v>
      </c>
      <c r="P16" s="11">
        <v>2.945490461175599</v>
      </c>
      <c r="Q16" s="13"/>
    </row>
    <row r="17" spans="1:16" ht="30" customHeight="1" thickBot="1" x14ac:dyDescent="0.3">
      <c r="A17" s="76" t="s">
        <v>85</v>
      </c>
      <c r="B17" s="54" t="s">
        <v>19</v>
      </c>
      <c r="C17" s="55">
        <v>769136.30999999982</v>
      </c>
      <c r="D17" s="55">
        <v>1102073.057</v>
      </c>
      <c r="E17" s="55">
        <v>707435.01189217996</v>
      </c>
      <c r="F17" s="55">
        <v>1671546.23</v>
      </c>
      <c r="G17" s="55">
        <v>1678825.8516666701</v>
      </c>
      <c r="H17" s="55">
        <v>972777.42999999993</v>
      </c>
      <c r="I17" s="55">
        <v>1628143.8900000001</v>
      </c>
      <c r="J17" s="55">
        <v>1460387.1</v>
      </c>
      <c r="K17" s="55">
        <v>584913.75666666997</v>
      </c>
      <c r="L17" s="55">
        <v>668012.09000000008</v>
      </c>
      <c r="M17" s="55">
        <v>983828.7183333399</v>
      </c>
      <c r="N17" s="55">
        <v>1212737.1500000001</v>
      </c>
      <c r="O17" s="56">
        <v>13439816.595558859</v>
      </c>
      <c r="P17" s="57">
        <v>4.9692139149560708</v>
      </c>
    </row>
    <row r="18" spans="1:16" ht="30" customHeight="1" thickBot="1" x14ac:dyDescent="0.3">
      <c r="A18" s="76" t="s">
        <v>58</v>
      </c>
      <c r="B18" s="54" t="s">
        <v>19</v>
      </c>
      <c r="C18" s="55">
        <v>-1117817.1650000103</v>
      </c>
      <c r="D18" s="55">
        <v>199299.46033333009</v>
      </c>
      <c r="E18" s="55">
        <v>-649045.68253230979</v>
      </c>
      <c r="F18" s="55">
        <v>332947.70500000007</v>
      </c>
      <c r="G18" s="55">
        <v>474209.66166666988</v>
      </c>
      <c r="H18" s="55">
        <v>-1536846.6583333199</v>
      </c>
      <c r="I18" s="55">
        <v>-631077.36166665982</v>
      </c>
      <c r="J18" s="55">
        <v>-1137407.4716666802</v>
      </c>
      <c r="K18" s="55">
        <v>-2573339.8283333299</v>
      </c>
      <c r="L18" s="55">
        <v>-2835336.7416666495</v>
      </c>
      <c r="M18" s="55">
        <v>-2396765.3950000103</v>
      </c>
      <c r="N18" s="55">
        <v>-3279451.0300000105</v>
      </c>
      <c r="O18" s="56">
        <v>-15150630.50719898</v>
      </c>
      <c r="P18" s="57">
        <v>2.1637888775484018</v>
      </c>
    </row>
    <row r="19" spans="1:16" x14ac:dyDescent="0.25">
      <c r="A19" s="22" t="s">
        <v>126</v>
      </c>
      <c r="B19" s="23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26"/>
    </row>
    <row r="20" spans="1:16" x14ac:dyDescent="0.25"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26"/>
    </row>
    <row r="21" spans="1:16" ht="15.75" x14ac:dyDescent="0.25">
      <c r="A21" s="51" t="s">
        <v>86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26"/>
    </row>
    <row r="22" spans="1:16" ht="15.75" thickBot="1" x14ac:dyDescent="0.3">
      <c r="A22" s="4"/>
      <c r="B22" s="4"/>
      <c r="C22" s="108" t="s">
        <v>0</v>
      </c>
      <c r="D22" s="109" t="s">
        <v>1</v>
      </c>
      <c r="E22" s="109" t="s">
        <v>2</v>
      </c>
      <c r="F22" s="109" t="s">
        <v>3</v>
      </c>
      <c r="G22" s="109" t="s">
        <v>4</v>
      </c>
      <c r="H22" s="109" t="s">
        <v>5</v>
      </c>
      <c r="I22" s="109" t="s">
        <v>6</v>
      </c>
      <c r="J22" s="109" t="s">
        <v>7</v>
      </c>
      <c r="K22" s="109" t="s">
        <v>8</v>
      </c>
      <c r="L22" s="109" t="s">
        <v>9</v>
      </c>
      <c r="M22" s="109" t="s">
        <v>10</v>
      </c>
      <c r="N22" s="109" t="s">
        <v>11</v>
      </c>
      <c r="O22" s="5">
        <v>2022</v>
      </c>
      <c r="P22" s="5" t="s">
        <v>151</v>
      </c>
    </row>
    <row r="23" spans="1:16" ht="30" customHeight="1" x14ac:dyDescent="0.25">
      <c r="A23" s="65" t="s">
        <v>87</v>
      </c>
      <c r="B23" s="8" t="s">
        <v>19</v>
      </c>
      <c r="C23" s="17">
        <v>-216602.77999999994</v>
      </c>
      <c r="D23" s="17">
        <v>-554277.13000000012</v>
      </c>
      <c r="E23" s="17">
        <v>-677240.91999999958</v>
      </c>
      <c r="F23" s="17">
        <v>-1861328.5999999985</v>
      </c>
      <c r="G23" s="17">
        <v>-1717304.0900000017</v>
      </c>
      <c r="H23" s="17">
        <v>-1210133.319999998</v>
      </c>
      <c r="I23" s="17">
        <v>-1364557.9613349997</v>
      </c>
      <c r="J23" s="17">
        <v>-1348714.1079999988</v>
      </c>
      <c r="K23" s="17">
        <v>-526858.38</v>
      </c>
      <c r="L23" s="17">
        <v>-524026.92999999993</v>
      </c>
      <c r="M23" s="17">
        <v>-511322.74000000034</v>
      </c>
      <c r="N23" s="17">
        <v>-479725.80999999988</v>
      </c>
      <c r="O23" s="18">
        <v>-10992092.769334998</v>
      </c>
      <c r="P23" s="11">
        <v>1.3564744300625553</v>
      </c>
    </row>
    <row r="24" spans="1:16" ht="30" customHeight="1" thickBot="1" x14ac:dyDescent="0.3">
      <c r="A24" s="76" t="s">
        <v>88</v>
      </c>
      <c r="B24" s="54" t="s">
        <v>19</v>
      </c>
      <c r="C24" s="55">
        <v>2978631.9099999992</v>
      </c>
      <c r="D24" s="55">
        <v>1790462.7</v>
      </c>
      <c r="E24" s="55">
        <v>2882973.4400000027</v>
      </c>
      <c r="F24" s="55">
        <v>2036213.7800000026</v>
      </c>
      <c r="G24" s="55">
        <v>1498363.6899999995</v>
      </c>
      <c r="H24" s="55">
        <v>4745941.5599999903</v>
      </c>
      <c r="I24" s="55">
        <v>7159566.8872599881</v>
      </c>
      <c r="J24" s="55">
        <v>7196920.2256339835</v>
      </c>
      <c r="K24" s="55">
        <v>13287484.529999999</v>
      </c>
      <c r="L24" s="55">
        <v>12498240.580000035</v>
      </c>
      <c r="M24" s="55">
        <v>9727971.4100000095</v>
      </c>
      <c r="N24" s="55">
        <v>12107919.310000014</v>
      </c>
      <c r="O24" s="56">
        <v>77910690.022894025</v>
      </c>
      <c r="P24" s="57">
        <v>2.345182729025046</v>
      </c>
    </row>
    <row r="25" spans="1:16" ht="30" customHeight="1" thickBot="1" x14ac:dyDescent="0.3">
      <c r="A25" s="76" t="s">
        <v>58</v>
      </c>
      <c r="B25" s="54" t="s">
        <v>19</v>
      </c>
      <c r="C25" s="55">
        <v>2762029.1299999994</v>
      </c>
      <c r="D25" s="55">
        <v>1236185.5699999998</v>
      </c>
      <c r="E25" s="55">
        <v>2205732.5200000033</v>
      </c>
      <c r="F25" s="55">
        <v>174885.18000000413</v>
      </c>
      <c r="G25" s="55">
        <v>-218940.40000000224</v>
      </c>
      <c r="H25" s="55">
        <v>3535808.2399999923</v>
      </c>
      <c r="I25" s="55">
        <v>5795008.9259249885</v>
      </c>
      <c r="J25" s="55">
        <v>5848206.1176339844</v>
      </c>
      <c r="K25" s="55">
        <v>12760626.149999999</v>
      </c>
      <c r="L25" s="55">
        <v>11974213.650000036</v>
      </c>
      <c r="M25" s="55">
        <v>9216648.6700000092</v>
      </c>
      <c r="N25" s="55">
        <v>11628193.500000013</v>
      </c>
      <c r="O25" s="56">
        <v>66918597.253559031</v>
      </c>
      <c r="P25" s="57">
        <v>2.6641522317873405</v>
      </c>
    </row>
    <row r="26" spans="1:16" x14ac:dyDescent="0.25">
      <c r="A26" s="22" t="s">
        <v>126</v>
      </c>
      <c r="B26" s="23"/>
      <c r="D26" s="25"/>
      <c r="P26" s="26"/>
    </row>
    <row r="27" spans="1:16" x14ac:dyDescent="0.25">
      <c r="P27" s="26"/>
    </row>
    <row r="28" spans="1:16" ht="15.75" x14ac:dyDescent="0.25">
      <c r="A28" s="51" t="s">
        <v>89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26"/>
    </row>
    <row r="29" spans="1:16" ht="15.75" thickBot="1" x14ac:dyDescent="0.3">
      <c r="A29" s="4"/>
      <c r="B29" s="4"/>
      <c r="C29" s="108" t="s">
        <v>0</v>
      </c>
      <c r="D29" s="109" t="s">
        <v>1</v>
      </c>
      <c r="E29" s="109" t="s">
        <v>2</v>
      </c>
      <c r="F29" s="109" t="s">
        <v>3</v>
      </c>
      <c r="G29" s="109" t="s">
        <v>4</v>
      </c>
      <c r="H29" s="109" t="s">
        <v>5</v>
      </c>
      <c r="I29" s="109" t="s">
        <v>6</v>
      </c>
      <c r="J29" s="109" t="s">
        <v>7</v>
      </c>
      <c r="K29" s="109" t="s">
        <v>8</v>
      </c>
      <c r="L29" s="109" t="s">
        <v>9</v>
      </c>
      <c r="M29" s="109" t="s">
        <v>10</v>
      </c>
      <c r="N29" s="109" t="s">
        <v>11</v>
      </c>
      <c r="O29" s="5">
        <v>2022</v>
      </c>
      <c r="P29" s="5" t="s">
        <v>151</v>
      </c>
    </row>
    <row r="30" spans="1:16" ht="30" customHeight="1" x14ac:dyDescent="0.25">
      <c r="A30" s="65" t="s">
        <v>89</v>
      </c>
      <c r="B30" s="8" t="s">
        <v>19</v>
      </c>
      <c r="C30" s="17">
        <v>-3826791.52</v>
      </c>
      <c r="D30" s="17">
        <v>-3279510.1999999997</v>
      </c>
      <c r="E30" s="17">
        <v>-3358557.06</v>
      </c>
      <c r="F30" s="17">
        <v>-2925063.64</v>
      </c>
      <c r="G30" s="17">
        <v>-2474199.6999999997</v>
      </c>
      <c r="H30" s="17">
        <v>-2453640.92</v>
      </c>
      <c r="I30" s="17">
        <v>-3055012.7199999997</v>
      </c>
      <c r="J30" s="17">
        <v>-2916378.38</v>
      </c>
      <c r="K30" s="17">
        <v>-3116029.42</v>
      </c>
      <c r="L30" s="17">
        <v>-3169240.38</v>
      </c>
      <c r="M30" s="17">
        <v>-3552161.4</v>
      </c>
      <c r="N30" s="17">
        <v>-4523151.4799999995</v>
      </c>
      <c r="O30" s="18">
        <v>-38649736.819999993</v>
      </c>
      <c r="P30" s="11">
        <v>0.90949817184877857</v>
      </c>
    </row>
    <row r="31" spans="1:16" ht="30" customHeight="1" thickBot="1" x14ac:dyDescent="0.3">
      <c r="A31" s="76" t="s">
        <v>90</v>
      </c>
      <c r="B31" s="54" t="s">
        <v>19</v>
      </c>
      <c r="C31" s="55">
        <v>-920790.64</v>
      </c>
      <c r="D31" s="55">
        <v>336911.51</v>
      </c>
      <c r="E31" s="55">
        <v>-1484998.43</v>
      </c>
      <c r="F31" s="55">
        <v>-30426.44</v>
      </c>
      <c r="G31" s="55">
        <v>370206.52</v>
      </c>
      <c r="H31" s="55">
        <v>-2182775.9900000002</v>
      </c>
      <c r="I31" s="55">
        <v>-3620526.65</v>
      </c>
      <c r="J31" s="55">
        <v>-5785860.2469471078</v>
      </c>
      <c r="K31" s="55">
        <v>-7899113.1886759782</v>
      </c>
      <c r="L31" s="55">
        <v>-3667795.4001783021</v>
      </c>
      <c r="M31" s="55">
        <v>-2141468.3085487983</v>
      </c>
      <c r="N31" s="55">
        <v>-5421266.5640513999</v>
      </c>
      <c r="O31" s="56">
        <v>-32447903.828401584</v>
      </c>
      <c r="P31" s="57">
        <v>3.529000276350164</v>
      </c>
    </row>
    <row r="32" spans="1:16" ht="30" customHeight="1" thickBot="1" x14ac:dyDescent="0.3">
      <c r="A32" s="76" t="s">
        <v>58</v>
      </c>
      <c r="B32" s="54" t="s">
        <v>19</v>
      </c>
      <c r="C32" s="55">
        <v>-4747582.16</v>
      </c>
      <c r="D32" s="55">
        <v>-2942598.6899999995</v>
      </c>
      <c r="E32" s="55">
        <v>-4843555.49</v>
      </c>
      <c r="F32" s="55">
        <v>-2955490.08</v>
      </c>
      <c r="G32" s="55">
        <v>-2103993.1799999997</v>
      </c>
      <c r="H32" s="55">
        <v>-4636416.91</v>
      </c>
      <c r="I32" s="55">
        <v>-6675539.3699999992</v>
      </c>
      <c r="J32" s="55">
        <v>-8702238.6269471087</v>
      </c>
      <c r="K32" s="190">
        <v>-11015142.608675979</v>
      </c>
      <c r="L32" s="55">
        <v>-6837035.780178302</v>
      </c>
      <c r="M32" s="55">
        <v>-5693629.7085487982</v>
      </c>
      <c r="N32" s="55">
        <v>-9944418.0440513995</v>
      </c>
      <c r="O32" s="56">
        <v>-71097640.648401588</v>
      </c>
      <c r="P32" s="57">
        <v>1.3754537384456009</v>
      </c>
    </row>
    <row r="33" spans="1:17" x14ac:dyDescent="0.25">
      <c r="A33" s="22" t="s">
        <v>127</v>
      </c>
      <c r="B33" s="23"/>
      <c r="D33" s="25"/>
      <c r="P33" s="26"/>
    </row>
    <row r="34" spans="1:17" x14ac:dyDescent="0.25">
      <c r="P34" s="26"/>
    </row>
    <row r="35" spans="1:17" ht="15.75" x14ac:dyDescent="0.25">
      <c r="A35" s="51" t="s">
        <v>91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26"/>
    </row>
    <row r="36" spans="1:17" ht="15.75" thickBot="1" x14ac:dyDescent="0.3">
      <c r="A36" s="4"/>
      <c r="B36" s="4"/>
      <c r="C36" s="108" t="s">
        <v>0</v>
      </c>
      <c r="D36" s="109" t="s">
        <v>1</v>
      </c>
      <c r="E36" s="109" t="s">
        <v>2</v>
      </c>
      <c r="F36" s="109" t="s">
        <v>3</v>
      </c>
      <c r="G36" s="109" t="s">
        <v>4</v>
      </c>
      <c r="H36" s="109" t="s">
        <v>5</v>
      </c>
      <c r="I36" s="109" t="s">
        <v>6</v>
      </c>
      <c r="J36" s="109" t="s">
        <v>7</v>
      </c>
      <c r="K36" s="109" t="s">
        <v>8</v>
      </c>
      <c r="L36" s="109" t="s">
        <v>9</v>
      </c>
      <c r="M36" s="109" t="s">
        <v>10</v>
      </c>
      <c r="N36" s="109" t="s">
        <v>11</v>
      </c>
      <c r="O36" s="5">
        <v>2022</v>
      </c>
      <c r="P36" s="5" t="s">
        <v>151</v>
      </c>
    </row>
    <row r="37" spans="1:17" ht="30" customHeight="1" thickBot="1" x14ac:dyDescent="0.3">
      <c r="A37" s="76" t="s">
        <v>58</v>
      </c>
      <c r="B37" s="54" t="s">
        <v>19</v>
      </c>
      <c r="C37" s="55">
        <v>5200784.1237010006</v>
      </c>
      <c r="D37" s="55">
        <v>4480699.6149470005</v>
      </c>
      <c r="E37" s="55">
        <v>4868392.6118909996</v>
      </c>
      <c r="F37" s="55">
        <v>4241161.2339519998</v>
      </c>
      <c r="G37" s="55">
        <v>3891317.1263410002</v>
      </c>
      <c r="H37" s="55">
        <v>3855063.199091</v>
      </c>
      <c r="I37" s="55">
        <v>4202863.8260350004</v>
      </c>
      <c r="J37" s="55">
        <v>4163314.8704360002</v>
      </c>
      <c r="K37" s="55">
        <v>4018404.4188669999</v>
      </c>
      <c r="L37" s="55">
        <v>4299781.419462</v>
      </c>
      <c r="M37" s="55">
        <v>4561777.135919</v>
      </c>
      <c r="N37" s="55">
        <v>5118430.6981929997</v>
      </c>
      <c r="O37" s="56">
        <v>52901990.278834999</v>
      </c>
      <c r="P37" s="57">
        <v>0.98962210402434403</v>
      </c>
    </row>
    <row r="38" spans="1:17" x14ac:dyDescent="0.25">
      <c r="A38" s="22" t="s">
        <v>128</v>
      </c>
      <c r="B38" s="23"/>
      <c r="D38" s="25"/>
      <c r="P38" s="26"/>
    </row>
    <row r="39" spans="1:17" x14ac:dyDescent="0.25">
      <c r="P39" s="26"/>
    </row>
    <row r="40" spans="1:17" ht="15.75" x14ac:dyDescent="0.25">
      <c r="A40" s="51" t="s">
        <v>92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26"/>
    </row>
    <row r="41" spans="1:17" ht="15.75" thickBot="1" x14ac:dyDescent="0.3">
      <c r="A41" s="4"/>
      <c r="B41" s="4"/>
      <c r="C41" s="108" t="s">
        <v>0</v>
      </c>
      <c r="D41" s="109" t="s">
        <v>1</v>
      </c>
      <c r="E41" s="109" t="s">
        <v>2</v>
      </c>
      <c r="F41" s="109" t="s">
        <v>3</v>
      </c>
      <c r="G41" s="109" t="s">
        <v>4</v>
      </c>
      <c r="H41" s="109" t="s">
        <v>5</v>
      </c>
      <c r="I41" s="109" t="s">
        <v>6</v>
      </c>
      <c r="J41" s="109" t="s">
        <v>7</v>
      </c>
      <c r="K41" s="109" t="s">
        <v>8</v>
      </c>
      <c r="L41" s="109" t="s">
        <v>9</v>
      </c>
      <c r="M41" s="109" t="s">
        <v>10</v>
      </c>
      <c r="N41" s="109" t="s">
        <v>11</v>
      </c>
      <c r="O41" s="5">
        <v>2022</v>
      </c>
      <c r="P41" s="5" t="s">
        <v>151</v>
      </c>
    </row>
    <row r="42" spans="1:17" ht="30" customHeight="1" thickBot="1" x14ac:dyDescent="0.3">
      <c r="A42" s="76" t="s">
        <v>58</v>
      </c>
      <c r="B42" s="54" t="s">
        <v>19</v>
      </c>
      <c r="C42" s="55">
        <v>1030160.6170509895</v>
      </c>
      <c r="D42" s="55">
        <v>2078029.5598303308</v>
      </c>
      <c r="E42" s="55">
        <v>948810.60130869271</v>
      </c>
      <c r="F42" s="55">
        <v>649089.13855200401</v>
      </c>
      <c r="G42" s="55">
        <v>811846.98320766818</v>
      </c>
      <c r="H42" s="55">
        <v>190101.29090767214</v>
      </c>
      <c r="I42" s="55">
        <v>2334108.67099333</v>
      </c>
      <c r="J42" s="55">
        <v>-64568.432193804067</v>
      </c>
      <c r="K42" s="55">
        <v>3206321.7120076888</v>
      </c>
      <c r="L42" s="55">
        <v>6366209.3391170837</v>
      </c>
      <c r="M42" s="55">
        <v>4980172.0207202006</v>
      </c>
      <c r="N42" s="55">
        <v>3009204.7674416034</v>
      </c>
      <c r="O42" s="56">
        <v>25539486.268943459</v>
      </c>
      <c r="P42" s="57">
        <v>3.3513543131917296</v>
      </c>
      <c r="Q42" s="19"/>
    </row>
    <row r="43" spans="1:17" x14ac:dyDescent="0.25">
      <c r="A43" s="22" t="s">
        <v>93</v>
      </c>
      <c r="B43" s="23"/>
      <c r="D43" s="25"/>
    </row>
    <row r="46" spans="1:17" x14ac:dyDescent="0.25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</sheetData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2" workbookViewId="0">
      <selection activeCell="D31" sqref="D31"/>
    </sheetView>
  </sheetViews>
  <sheetFormatPr defaultColWidth="9.140625" defaultRowHeight="15" x14ac:dyDescent="0.25"/>
  <cols>
    <col min="1" max="1" width="15.7109375" style="110" customWidth="1"/>
    <col min="2" max="5" width="17.7109375" style="110" customWidth="1"/>
    <col min="6" max="7" width="9.140625" style="110"/>
    <col min="8" max="8" width="9.140625" style="110" customWidth="1"/>
    <col min="9" max="16384" width="9.140625" style="110"/>
  </cols>
  <sheetData>
    <row r="1" spans="1:5" ht="110.25" customHeight="1" x14ac:dyDescent="0.25"/>
    <row r="2" spans="1:5" ht="15.75" x14ac:dyDescent="0.25">
      <c r="A2" s="195" t="s">
        <v>153</v>
      </c>
      <c r="B2" s="195"/>
      <c r="C2" s="195"/>
      <c r="D2" s="195"/>
      <c r="E2" s="195"/>
    </row>
    <row r="3" spans="1:5" ht="15.75" x14ac:dyDescent="0.25">
      <c r="A3" s="111"/>
    </row>
    <row r="4" spans="1:5" x14ac:dyDescent="0.25">
      <c r="A4" s="113" t="s">
        <v>107</v>
      </c>
      <c r="B4" s="143"/>
      <c r="C4" s="143"/>
      <c r="D4" s="143"/>
      <c r="E4" s="143"/>
    </row>
    <row r="5" spans="1:5" ht="30" x14ac:dyDescent="0.25">
      <c r="A5" s="144"/>
      <c r="B5" s="145" t="s">
        <v>32</v>
      </c>
      <c r="C5" s="145" t="s">
        <v>108</v>
      </c>
      <c r="D5" s="145" t="s">
        <v>109</v>
      </c>
      <c r="E5" s="145" t="s">
        <v>176</v>
      </c>
    </row>
    <row r="6" spans="1:5" ht="15.75" thickBot="1" x14ac:dyDescent="0.3">
      <c r="A6" s="140"/>
      <c r="B6" s="146" t="s">
        <v>33</v>
      </c>
      <c r="C6" s="146" t="s">
        <v>19</v>
      </c>
      <c r="D6" s="146" t="s">
        <v>38</v>
      </c>
      <c r="E6" s="146" t="s">
        <v>38</v>
      </c>
    </row>
    <row r="7" spans="1:5" ht="20.100000000000001" customHeight="1" x14ac:dyDescent="0.25">
      <c r="A7" s="120" t="s">
        <v>143</v>
      </c>
      <c r="B7" s="124">
        <v>3585.1709999999994</v>
      </c>
      <c r="C7" s="124">
        <v>1752328.93</v>
      </c>
      <c r="D7" s="148">
        <v>488.77136683299074</v>
      </c>
      <c r="E7" s="148">
        <v>1788.57</v>
      </c>
    </row>
    <row r="8" spans="1:5" ht="20.100000000000001" customHeight="1" x14ac:dyDescent="0.25">
      <c r="A8" s="120" t="s">
        <v>144</v>
      </c>
      <c r="B8" s="124">
        <v>2804.9229999999993</v>
      </c>
      <c r="C8" s="124">
        <v>1134528.5699999998</v>
      </c>
      <c r="D8" s="148">
        <v>404.47761667610843</v>
      </c>
      <c r="E8" s="148">
        <v>-80.5</v>
      </c>
    </row>
    <row r="9" spans="1:5" ht="20.100000000000001" customHeight="1" x14ac:dyDescent="0.25">
      <c r="A9" s="120" t="s">
        <v>145</v>
      </c>
      <c r="B9" s="124">
        <v>40324.785000000003</v>
      </c>
      <c r="C9" s="124">
        <v>17382754.2594245</v>
      </c>
      <c r="D9" s="148">
        <v>431.068739967851</v>
      </c>
      <c r="E9" s="148">
        <v>659</v>
      </c>
    </row>
    <row r="10" spans="1:5" ht="20.100000000000001" customHeight="1" x14ac:dyDescent="0.25">
      <c r="A10" s="120" t="s">
        <v>146</v>
      </c>
      <c r="B10" s="124">
        <v>38348.233333330005</v>
      </c>
      <c r="C10" s="124">
        <v>12376040.611892179</v>
      </c>
      <c r="D10" s="148">
        <v>322.72779046474767</v>
      </c>
      <c r="E10" s="148">
        <v>70</v>
      </c>
    </row>
    <row r="11" spans="1:5" ht="20.100000000000001" hidden="1" customHeight="1" x14ac:dyDescent="0.25">
      <c r="A11" s="120" t="s">
        <v>147</v>
      </c>
      <c r="B11" s="124"/>
      <c r="C11" s="124"/>
      <c r="D11" s="148"/>
      <c r="E11" s="148"/>
    </row>
    <row r="12" spans="1:5" ht="20.100000000000001" customHeight="1" x14ac:dyDescent="0.25">
      <c r="A12" s="150" t="s">
        <v>137</v>
      </c>
      <c r="B12" s="124">
        <v>10183.416666689998</v>
      </c>
      <c r="C12" s="151">
        <v>9524034.6433333401</v>
      </c>
      <c r="D12" s="148">
        <v>935.24943101724398</v>
      </c>
      <c r="E12" s="152">
        <v>2223.7800000000002</v>
      </c>
    </row>
    <row r="13" spans="1:5" ht="20.100000000000001" customHeight="1" thickBot="1" x14ac:dyDescent="0.3">
      <c r="A13" s="154" t="s">
        <v>138</v>
      </c>
      <c r="B13" s="155">
        <v>635.08333334000008</v>
      </c>
      <c r="C13" s="155">
        <v>-63066.666666649988</v>
      </c>
      <c r="D13" s="156">
        <v>-99.304553207171679</v>
      </c>
      <c r="E13" s="156">
        <v>-400</v>
      </c>
    </row>
    <row r="14" spans="1:5" ht="20.100000000000001" hidden="1" customHeight="1" thickBot="1" x14ac:dyDescent="0.3">
      <c r="A14" s="154" t="s">
        <v>148</v>
      </c>
      <c r="B14" s="155"/>
      <c r="C14" s="155"/>
      <c r="D14" s="156"/>
      <c r="E14" s="156"/>
    </row>
    <row r="15" spans="1:5" ht="20.100000000000001" customHeight="1" x14ac:dyDescent="0.25">
      <c r="A15" s="120" t="s">
        <v>149</v>
      </c>
      <c r="B15" s="124">
        <v>54093.372666690004</v>
      </c>
      <c r="C15" s="124">
        <v>28659117.832757838</v>
      </c>
      <c r="D15" s="148">
        <v>529.80830035036342</v>
      </c>
      <c r="E15" s="148">
        <v>2223.7800000000002</v>
      </c>
    </row>
    <row r="16" spans="1:5" ht="20.100000000000001" customHeight="1" thickBot="1" x14ac:dyDescent="0.3">
      <c r="A16" s="154" t="s">
        <v>150</v>
      </c>
      <c r="B16" s="155">
        <v>41788.239666670008</v>
      </c>
      <c r="C16" s="155">
        <v>13447502.51522553</v>
      </c>
      <c r="D16" s="156">
        <v>321.80112449080161</v>
      </c>
      <c r="E16" s="156">
        <v>-400</v>
      </c>
    </row>
    <row r="17" spans="1:5" ht="20.100000000000001" customHeight="1" x14ac:dyDescent="0.25">
      <c r="A17" s="158" t="s">
        <v>110</v>
      </c>
      <c r="B17" s="130"/>
      <c r="C17" s="129"/>
      <c r="D17" s="130"/>
      <c r="E17" s="130"/>
    </row>
    <row r="18" spans="1:5" ht="20.100000000000001" customHeight="1" x14ac:dyDescent="0.25">
      <c r="A18" s="159" t="s">
        <v>86</v>
      </c>
      <c r="B18" s="160"/>
      <c r="C18" s="160"/>
      <c r="D18" s="160"/>
      <c r="E18" s="160"/>
    </row>
    <row r="19" spans="1:5" ht="20.100000000000001" customHeight="1" x14ac:dyDescent="0.25">
      <c r="A19" s="114"/>
      <c r="B19" s="145" t="s">
        <v>86</v>
      </c>
      <c r="C19" s="145" t="s">
        <v>86</v>
      </c>
      <c r="D19" s="145" t="s">
        <v>111</v>
      </c>
      <c r="E19" s="145" t="s">
        <v>111</v>
      </c>
    </row>
    <row r="20" spans="1:5" ht="20.100000000000001" customHeight="1" x14ac:dyDescent="0.25">
      <c r="A20" s="111"/>
      <c r="B20" s="161"/>
      <c r="C20" s="161" t="s">
        <v>112</v>
      </c>
      <c r="D20" s="161" t="s">
        <v>113</v>
      </c>
      <c r="E20" s="161" t="s">
        <v>177</v>
      </c>
    </row>
    <row r="21" spans="1:5" ht="20.100000000000001" customHeight="1" thickBot="1" x14ac:dyDescent="0.3">
      <c r="A21" s="140"/>
      <c r="B21" s="146" t="s">
        <v>33</v>
      </c>
      <c r="C21" s="146" t="s">
        <v>114</v>
      </c>
      <c r="D21" s="146" t="s">
        <v>38</v>
      </c>
      <c r="E21" s="146" t="s">
        <v>38</v>
      </c>
    </row>
    <row r="22" spans="1:5" ht="20.100000000000001" customHeight="1" x14ac:dyDescent="0.25">
      <c r="A22" s="162" t="s">
        <v>88</v>
      </c>
      <c r="B22" s="124">
        <v>86765.319999999992</v>
      </c>
      <c r="C22" s="124">
        <v>269.99900000000002</v>
      </c>
      <c r="D22" s="148">
        <v>439.63886850209013</v>
      </c>
      <c r="E22" s="148">
        <v>2223.7800000000002</v>
      </c>
    </row>
    <row r="23" spans="1:5" ht="20.100000000000001" customHeight="1" thickBot="1" x14ac:dyDescent="0.3">
      <c r="A23" s="163" t="s">
        <v>87</v>
      </c>
      <c r="B23" s="155">
        <v>33013.970999999998</v>
      </c>
      <c r="C23" s="155">
        <v>215.99600000000001</v>
      </c>
      <c r="D23" s="156">
        <v>306.01344178082189</v>
      </c>
      <c r="E23" s="156">
        <v>-400</v>
      </c>
    </row>
    <row r="24" spans="1:5" ht="20.100000000000001" customHeight="1" x14ac:dyDescent="0.25"/>
    <row r="25" spans="1:5" ht="20.100000000000001" customHeight="1" x14ac:dyDescent="0.25">
      <c r="A25" s="113" t="s">
        <v>115</v>
      </c>
      <c r="B25" s="143"/>
      <c r="C25" s="143"/>
      <c r="D25" s="143"/>
      <c r="E25" s="143"/>
    </row>
    <row r="26" spans="1:5" ht="30" customHeight="1" x14ac:dyDescent="0.25">
      <c r="A26" s="144"/>
      <c r="B26" s="145" t="s">
        <v>32</v>
      </c>
      <c r="C26" s="145" t="s">
        <v>108</v>
      </c>
      <c r="D26" s="145" t="s">
        <v>109</v>
      </c>
      <c r="E26" s="145"/>
    </row>
    <row r="27" spans="1:5" ht="20.100000000000001" customHeight="1" thickBot="1" x14ac:dyDescent="0.3">
      <c r="A27" s="140"/>
      <c r="B27" s="146" t="s">
        <v>33</v>
      </c>
      <c r="C27" s="146" t="s">
        <v>19</v>
      </c>
      <c r="D27" s="146" t="s">
        <v>38</v>
      </c>
      <c r="E27" s="147"/>
    </row>
    <row r="28" spans="1:5" ht="30" customHeight="1" x14ac:dyDescent="0.25">
      <c r="A28" s="120" t="s">
        <v>116</v>
      </c>
      <c r="B28" s="124">
        <v>3360</v>
      </c>
      <c r="C28" s="124">
        <v>4657525.8100000005</v>
      </c>
      <c r="D28" s="148">
        <v>1386.1683958333335</v>
      </c>
      <c r="E28" s="124"/>
    </row>
    <row r="29" spans="1:5" ht="30" customHeight="1" x14ac:dyDescent="0.25">
      <c r="A29" s="120" t="s">
        <v>117</v>
      </c>
      <c r="B29" s="124">
        <v>0</v>
      </c>
      <c r="C29" s="124">
        <v>0</v>
      </c>
      <c r="D29" s="148" t="s">
        <v>125</v>
      </c>
      <c r="E29" s="149"/>
    </row>
    <row r="30" spans="1:5" ht="30" customHeight="1" x14ac:dyDescent="0.25">
      <c r="A30" s="150" t="s">
        <v>118</v>
      </c>
      <c r="B30" s="124">
        <v>30</v>
      </c>
      <c r="C30" s="151">
        <v>19679.95</v>
      </c>
      <c r="D30" s="152">
        <v>655.99833333333333</v>
      </c>
      <c r="E30" s="153"/>
    </row>
    <row r="31" spans="1:5" ht="30" customHeight="1" thickBot="1" x14ac:dyDescent="0.3">
      <c r="A31" s="154" t="s">
        <v>119</v>
      </c>
      <c r="B31" s="155">
        <v>215</v>
      </c>
      <c r="C31" s="155">
        <v>-21648.589770000002</v>
      </c>
      <c r="D31" s="156">
        <v>-100.69111520930234</v>
      </c>
      <c r="E31" s="157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I33" sqref="I33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28515625" bestFit="1" customWidth="1"/>
  </cols>
  <sheetData>
    <row r="1" spans="1:17" ht="18.75" x14ac:dyDescent="0.3">
      <c r="A1" s="1" t="s">
        <v>133</v>
      </c>
    </row>
    <row r="2" spans="1:17" ht="15.75" x14ac:dyDescent="0.25">
      <c r="A2" s="3" t="s">
        <v>154</v>
      </c>
    </row>
    <row r="4" spans="1:17" ht="15.75" thickBot="1" x14ac:dyDescent="0.3">
      <c r="A4" s="4"/>
      <c r="B4" s="4"/>
      <c r="C4" s="5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5">
        <v>2022</v>
      </c>
      <c r="P4" s="5" t="s">
        <v>151</v>
      </c>
    </row>
    <row r="5" spans="1:17" ht="30" customHeight="1" x14ac:dyDescent="0.25">
      <c r="A5" s="7" t="s">
        <v>12</v>
      </c>
      <c r="B5" s="8" t="s">
        <v>13</v>
      </c>
      <c r="C5" s="9">
        <v>13</v>
      </c>
      <c r="D5" s="9">
        <v>13</v>
      </c>
      <c r="E5" s="9">
        <v>13</v>
      </c>
      <c r="F5" s="9">
        <v>13</v>
      </c>
      <c r="G5" s="9">
        <v>13</v>
      </c>
      <c r="H5" s="9">
        <v>13</v>
      </c>
      <c r="I5" s="9">
        <v>13</v>
      </c>
      <c r="J5" s="9">
        <v>13</v>
      </c>
      <c r="K5" s="9">
        <v>13</v>
      </c>
      <c r="L5" s="9">
        <v>13</v>
      </c>
      <c r="M5" s="9">
        <v>13</v>
      </c>
      <c r="N5" s="9">
        <v>13</v>
      </c>
      <c r="O5" s="10">
        <v>13</v>
      </c>
      <c r="P5" s="11"/>
      <c r="Q5" s="12"/>
    </row>
    <row r="6" spans="1:17" ht="30" customHeight="1" x14ac:dyDescent="0.25">
      <c r="A6" s="7" t="s">
        <v>14</v>
      </c>
      <c r="B6" s="8" t="s">
        <v>13</v>
      </c>
      <c r="C6" s="14">
        <v>13</v>
      </c>
      <c r="D6" s="14">
        <v>13</v>
      </c>
      <c r="E6" s="14">
        <v>13</v>
      </c>
      <c r="F6" s="14">
        <v>13</v>
      </c>
      <c r="G6" s="14">
        <v>13</v>
      </c>
      <c r="H6" s="14">
        <v>13</v>
      </c>
      <c r="I6" s="14">
        <v>13</v>
      </c>
      <c r="J6" s="14">
        <v>13</v>
      </c>
      <c r="K6" s="14">
        <v>13</v>
      </c>
      <c r="L6" s="14">
        <v>13</v>
      </c>
      <c r="M6" s="14">
        <v>13</v>
      </c>
      <c r="N6" s="14">
        <v>13</v>
      </c>
      <c r="O6" s="10">
        <v>13</v>
      </c>
      <c r="P6" s="11"/>
      <c r="Q6" s="12"/>
    </row>
    <row r="7" spans="1:17" ht="30" customHeight="1" x14ac:dyDescent="0.25">
      <c r="A7" s="7" t="s">
        <v>15</v>
      </c>
      <c r="B7" s="8" t="s">
        <v>13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10">
        <v>0</v>
      </c>
      <c r="P7" s="11"/>
      <c r="Q7" s="12"/>
    </row>
    <row r="8" spans="1:17" ht="30" customHeight="1" x14ac:dyDescent="0.25">
      <c r="A8" s="7" t="s">
        <v>16</v>
      </c>
      <c r="B8" s="8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0">
        <v>0</v>
      </c>
      <c r="P8" s="11"/>
      <c r="Q8" s="12"/>
    </row>
    <row r="9" spans="1:17" ht="30" customHeight="1" x14ac:dyDescent="0.25">
      <c r="A9" s="7" t="s">
        <v>18</v>
      </c>
      <c r="B9" s="16" t="s">
        <v>19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8">
        <v>0</v>
      </c>
      <c r="P9" s="11"/>
      <c r="Q9" s="12"/>
    </row>
    <row r="10" spans="1:17" ht="30" customHeight="1" x14ac:dyDescent="0.25">
      <c r="A10" s="7" t="s">
        <v>20</v>
      </c>
      <c r="B10" s="8" t="s">
        <v>13</v>
      </c>
      <c r="C10" s="14">
        <v>13</v>
      </c>
      <c r="D10" s="14">
        <v>13</v>
      </c>
      <c r="E10" s="14">
        <v>13</v>
      </c>
      <c r="F10" s="14">
        <v>13</v>
      </c>
      <c r="G10" s="14">
        <v>13</v>
      </c>
      <c r="H10" s="14">
        <v>13</v>
      </c>
      <c r="I10" s="14">
        <v>13</v>
      </c>
      <c r="J10" s="14">
        <v>13</v>
      </c>
      <c r="K10" s="14">
        <v>13</v>
      </c>
      <c r="L10" s="14">
        <v>13</v>
      </c>
      <c r="M10" s="14">
        <v>13</v>
      </c>
      <c r="N10" s="14">
        <v>13</v>
      </c>
      <c r="O10" s="10">
        <v>13</v>
      </c>
      <c r="P10" s="11"/>
      <c r="Q10" s="12"/>
    </row>
    <row r="11" spans="1:17" ht="30" customHeight="1" x14ac:dyDescent="0.25">
      <c r="A11" s="7" t="s">
        <v>20</v>
      </c>
      <c r="B11" s="8" t="s">
        <v>21</v>
      </c>
      <c r="C11" s="20">
        <v>1</v>
      </c>
      <c r="D11" s="20">
        <v>1</v>
      </c>
      <c r="E11" s="20">
        <v>1</v>
      </c>
      <c r="F11" s="20">
        <v>1</v>
      </c>
      <c r="G11" s="20">
        <v>1</v>
      </c>
      <c r="H11" s="20">
        <v>1</v>
      </c>
      <c r="I11" s="20">
        <v>1</v>
      </c>
      <c r="J11" s="20">
        <v>1</v>
      </c>
      <c r="K11" s="20">
        <v>1</v>
      </c>
      <c r="L11" s="20">
        <v>1</v>
      </c>
      <c r="M11" s="20">
        <v>1</v>
      </c>
      <c r="N11" s="20">
        <v>1</v>
      </c>
      <c r="O11" s="21">
        <v>1</v>
      </c>
      <c r="P11" s="11"/>
      <c r="Q11" s="12"/>
    </row>
    <row r="12" spans="1:17" ht="30" customHeight="1" x14ac:dyDescent="0.25">
      <c r="A12" s="7" t="s">
        <v>22</v>
      </c>
      <c r="B12" s="16" t="s">
        <v>19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8">
        <v>0</v>
      </c>
      <c r="P12" s="11"/>
      <c r="Q12" s="12"/>
    </row>
    <row r="13" spans="1:17" ht="30" customHeight="1" x14ac:dyDescent="0.25">
      <c r="A13" s="7" t="s">
        <v>23</v>
      </c>
      <c r="B13" s="8" t="s">
        <v>13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0">
        <v>0</v>
      </c>
      <c r="P13" s="11"/>
      <c r="Q13" s="12"/>
    </row>
    <row r="14" spans="1:17" ht="30" customHeight="1" x14ac:dyDescent="0.25">
      <c r="A14" s="7" t="s">
        <v>24</v>
      </c>
      <c r="B14" s="16" t="s">
        <v>19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v>0</v>
      </c>
      <c r="P14" s="11"/>
      <c r="Q14" s="12"/>
    </row>
    <row r="15" spans="1:17" x14ac:dyDescent="0.25">
      <c r="A15" s="22" t="s">
        <v>25</v>
      </c>
      <c r="B15" s="23"/>
      <c r="C15" s="24"/>
      <c r="D15" s="25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6"/>
      <c r="Q15" s="12"/>
    </row>
    <row r="16" spans="1:17" x14ac:dyDescent="0.25"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6"/>
      <c r="Q16" s="12"/>
    </row>
    <row r="17" spans="1:17" ht="15.75" thickBot="1" x14ac:dyDescent="0.3">
      <c r="A17" s="27" t="s">
        <v>152</v>
      </c>
      <c r="B17" s="2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5"/>
      <c r="P17" s="28"/>
      <c r="Q17" s="12"/>
    </row>
    <row r="18" spans="1:17" x14ac:dyDescent="0.25">
      <c r="A18" s="29" t="s">
        <v>26</v>
      </c>
      <c r="B18" s="30" t="s">
        <v>13</v>
      </c>
      <c r="C18" s="31">
        <v>5</v>
      </c>
      <c r="D18" s="31">
        <v>5</v>
      </c>
      <c r="E18" s="31">
        <v>4</v>
      </c>
      <c r="F18" s="31">
        <v>5</v>
      </c>
      <c r="G18" s="31">
        <v>5</v>
      </c>
      <c r="H18" s="31">
        <v>4</v>
      </c>
      <c r="I18" s="31">
        <v>5</v>
      </c>
      <c r="J18" s="31">
        <v>5</v>
      </c>
      <c r="K18" s="31">
        <v>6</v>
      </c>
      <c r="L18" s="31">
        <v>6</v>
      </c>
      <c r="M18" s="31">
        <v>5</v>
      </c>
      <c r="N18" s="31">
        <v>5</v>
      </c>
      <c r="O18" s="32">
        <v>5.0009132420091325</v>
      </c>
      <c r="P18" s="33"/>
      <c r="Q18" s="12"/>
    </row>
    <row r="19" spans="1:17" x14ac:dyDescent="0.25">
      <c r="A19" s="34" t="s">
        <v>26</v>
      </c>
      <c r="B19" s="8" t="s">
        <v>21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1">
        <v>0.38468563400070249</v>
      </c>
      <c r="P19" s="11"/>
      <c r="Q19" s="12"/>
    </row>
    <row r="20" spans="1:17" x14ac:dyDescent="0.25">
      <c r="A20" s="35" t="s">
        <v>27</v>
      </c>
      <c r="B20" s="36" t="s">
        <v>13</v>
      </c>
      <c r="C20" s="37">
        <v>5</v>
      </c>
      <c r="D20" s="37">
        <v>5</v>
      </c>
      <c r="E20" s="37">
        <v>5</v>
      </c>
      <c r="F20" s="37">
        <v>4</v>
      </c>
      <c r="G20" s="37">
        <v>5</v>
      </c>
      <c r="H20" s="37">
        <v>6</v>
      </c>
      <c r="I20" s="37">
        <v>5</v>
      </c>
      <c r="J20" s="37">
        <v>5</v>
      </c>
      <c r="K20" s="37">
        <v>4</v>
      </c>
      <c r="L20" s="37">
        <v>5</v>
      </c>
      <c r="M20" s="37">
        <v>4</v>
      </c>
      <c r="N20" s="37">
        <v>5</v>
      </c>
      <c r="O20" s="38">
        <v>4.8356164383561637</v>
      </c>
      <c r="P20" s="39"/>
      <c r="Q20" s="12"/>
    </row>
    <row r="21" spans="1:17" x14ac:dyDescent="0.25">
      <c r="A21" s="34" t="s">
        <v>27</v>
      </c>
      <c r="B21" s="8" t="s">
        <v>21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0.37197049525816644</v>
      </c>
      <c r="P21" s="11"/>
      <c r="Q21" s="12"/>
    </row>
    <row r="22" spans="1:17" x14ac:dyDescent="0.25">
      <c r="A22" s="35" t="s">
        <v>28</v>
      </c>
      <c r="B22" s="36" t="s">
        <v>13</v>
      </c>
      <c r="C22" s="37">
        <v>1</v>
      </c>
      <c r="D22" s="37">
        <v>1</v>
      </c>
      <c r="E22" s="37">
        <v>2</v>
      </c>
      <c r="F22" s="37">
        <v>2</v>
      </c>
      <c r="G22" s="37">
        <v>1</v>
      </c>
      <c r="H22" s="37">
        <v>1</v>
      </c>
      <c r="I22" s="37">
        <v>1</v>
      </c>
      <c r="J22" s="37">
        <v>1</v>
      </c>
      <c r="K22" s="37">
        <v>1</v>
      </c>
      <c r="L22" s="37">
        <v>2</v>
      </c>
      <c r="M22" s="37">
        <v>2</v>
      </c>
      <c r="N22" s="37">
        <v>2</v>
      </c>
      <c r="O22" s="38">
        <v>1.4191780821917808</v>
      </c>
      <c r="P22" s="39"/>
      <c r="Q22" s="12"/>
    </row>
    <row r="23" spans="1:17" x14ac:dyDescent="0.25">
      <c r="A23" s="34" t="s">
        <v>28</v>
      </c>
      <c r="B23" s="8" t="s">
        <v>21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1">
        <v>0.10916754478398313</v>
      </c>
      <c r="P23" s="11"/>
      <c r="Q23" s="12"/>
    </row>
    <row r="24" spans="1:17" x14ac:dyDescent="0.25">
      <c r="A24" s="35" t="s">
        <v>31</v>
      </c>
      <c r="B24" s="36" t="s">
        <v>13</v>
      </c>
      <c r="C24" s="37">
        <v>2</v>
      </c>
      <c r="D24" s="37">
        <v>2</v>
      </c>
      <c r="E24" s="37">
        <v>2</v>
      </c>
      <c r="F24" s="37">
        <v>2</v>
      </c>
      <c r="G24" s="37">
        <v>2</v>
      </c>
      <c r="H24" s="37">
        <v>2</v>
      </c>
      <c r="I24" s="37">
        <v>2</v>
      </c>
      <c r="J24" s="37">
        <v>2</v>
      </c>
      <c r="K24" s="37">
        <v>2</v>
      </c>
      <c r="L24" s="37">
        <v>0</v>
      </c>
      <c r="M24" s="37">
        <v>2</v>
      </c>
      <c r="N24" s="37">
        <v>1</v>
      </c>
      <c r="O24" s="38">
        <v>1.7442922374429222</v>
      </c>
      <c r="P24" s="39"/>
      <c r="Q24" s="12"/>
    </row>
    <row r="25" spans="1:17" x14ac:dyDescent="0.25">
      <c r="A25" s="34" t="s">
        <v>31</v>
      </c>
      <c r="B25" s="8" t="s">
        <v>21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1">
        <v>0.13417632595714785</v>
      </c>
      <c r="P25" s="11"/>
      <c r="Q25" s="12"/>
    </row>
    <row r="26" spans="1:17" x14ac:dyDescent="0.25">
      <c r="A26" s="22" t="s">
        <v>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4" sqref="A4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28515625" bestFit="1" customWidth="1"/>
  </cols>
  <sheetData>
    <row r="1" spans="1:17" ht="18.75" x14ac:dyDescent="0.3">
      <c r="A1" s="1" t="s">
        <v>135</v>
      </c>
    </row>
    <row r="2" spans="1:17" ht="15.75" x14ac:dyDescent="0.25">
      <c r="A2" s="3" t="s">
        <v>134</v>
      </c>
    </row>
    <row r="4" spans="1:17" ht="15.75" thickBot="1" x14ac:dyDescent="0.3">
      <c r="A4" s="4"/>
      <c r="B4" s="4"/>
      <c r="C4" s="5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5">
        <v>2022</v>
      </c>
      <c r="P4" s="5" t="s">
        <v>151</v>
      </c>
    </row>
    <row r="5" spans="1:17" ht="30" customHeight="1" x14ac:dyDescent="0.25">
      <c r="A5" s="7" t="s">
        <v>12</v>
      </c>
      <c r="B5" s="8" t="s">
        <v>13</v>
      </c>
      <c r="C5" s="9">
        <v>31</v>
      </c>
      <c r="D5" s="9">
        <v>30</v>
      </c>
      <c r="E5" s="9">
        <v>30</v>
      </c>
      <c r="F5" s="9">
        <v>29</v>
      </c>
      <c r="G5" s="9">
        <v>25</v>
      </c>
      <c r="H5" s="9">
        <v>26</v>
      </c>
      <c r="I5" s="9">
        <v>28</v>
      </c>
      <c r="J5" s="9">
        <v>28</v>
      </c>
      <c r="K5" s="9">
        <v>27</v>
      </c>
      <c r="L5" s="9">
        <v>26</v>
      </c>
      <c r="M5" s="9">
        <v>28</v>
      </c>
      <c r="N5" s="9">
        <v>30</v>
      </c>
      <c r="O5" s="10">
        <v>28.157077625570778</v>
      </c>
      <c r="P5" s="11">
        <v>1.0461454940282304</v>
      </c>
      <c r="Q5" s="12"/>
    </row>
    <row r="6" spans="1:17" ht="30" customHeight="1" x14ac:dyDescent="0.25">
      <c r="A6" s="7" t="s">
        <v>14</v>
      </c>
      <c r="B6" s="8" t="s">
        <v>13</v>
      </c>
      <c r="C6" s="14">
        <v>31</v>
      </c>
      <c r="D6" s="14">
        <v>30</v>
      </c>
      <c r="E6" s="14">
        <v>30</v>
      </c>
      <c r="F6" s="14">
        <v>29</v>
      </c>
      <c r="G6" s="14">
        <v>25</v>
      </c>
      <c r="H6" s="14">
        <v>26</v>
      </c>
      <c r="I6" s="14">
        <v>28</v>
      </c>
      <c r="J6" s="14">
        <v>28</v>
      </c>
      <c r="K6" s="14">
        <v>27</v>
      </c>
      <c r="L6" s="14">
        <v>26</v>
      </c>
      <c r="M6" s="14">
        <v>28</v>
      </c>
      <c r="N6" s="14">
        <v>30</v>
      </c>
      <c r="O6" s="10">
        <v>28.157077625570778</v>
      </c>
      <c r="P6" s="11">
        <v>1.0461454940282304</v>
      </c>
      <c r="Q6" s="12"/>
    </row>
    <row r="7" spans="1:17" ht="30" customHeight="1" x14ac:dyDescent="0.25">
      <c r="A7" s="7" t="s">
        <v>15</v>
      </c>
      <c r="B7" s="8" t="s">
        <v>13</v>
      </c>
      <c r="C7" s="9">
        <v>31</v>
      </c>
      <c r="D7" s="9">
        <v>30</v>
      </c>
      <c r="E7" s="9">
        <v>30</v>
      </c>
      <c r="F7" s="9">
        <v>29</v>
      </c>
      <c r="G7" s="9">
        <v>25</v>
      </c>
      <c r="H7" s="9">
        <v>26</v>
      </c>
      <c r="I7" s="9">
        <v>10</v>
      </c>
      <c r="J7" s="9">
        <v>10</v>
      </c>
      <c r="K7" s="9">
        <v>21</v>
      </c>
      <c r="L7" s="9">
        <v>26</v>
      </c>
      <c r="M7" s="9">
        <v>28</v>
      </c>
      <c r="N7" s="9">
        <v>30</v>
      </c>
      <c r="O7" s="10">
        <v>24.606392694063928</v>
      </c>
      <c r="P7" s="11">
        <v>1.130509576856106</v>
      </c>
      <c r="Q7" s="12"/>
    </row>
    <row r="8" spans="1:17" ht="30" customHeight="1" x14ac:dyDescent="0.25">
      <c r="A8" s="7" t="s">
        <v>16</v>
      </c>
      <c r="B8" s="8" t="s">
        <v>17</v>
      </c>
      <c r="C8" s="15">
        <v>42.491290322580646</v>
      </c>
      <c r="D8" s="15">
        <v>42.483000000000004</v>
      </c>
      <c r="E8" s="15">
        <v>42.482999999999997</v>
      </c>
      <c r="F8" s="15">
        <v>42.474137931034484</v>
      </c>
      <c r="G8" s="15">
        <v>42.508400000000002</v>
      </c>
      <c r="H8" s="15">
        <v>42.517307692307696</v>
      </c>
      <c r="I8" s="15">
        <v>42.837500000000006</v>
      </c>
      <c r="J8" s="15">
        <v>42.837500000000006</v>
      </c>
      <c r="K8" s="15">
        <v>42.583333333333336</v>
      </c>
      <c r="L8" s="15">
        <v>42.471153846153847</v>
      </c>
      <c r="M8" s="15">
        <v>42.473214285714285</v>
      </c>
      <c r="N8" s="15">
        <v>42.483000000000004</v>
      </c>
      <c r="O8" s="10">
        <v>42.553598533990659</v>
      </c>
      <c r="P8" s="11">
        <v>0.99816016990593182</v>
      </c>
      <c r="Q8" s="12"/>
    </row>
    <row r="9" spans="1:17" ht="30" customHeight="1" x14ac:dyDescent="0.25">
      <c r="A9" s="7" t="s">
        <v>18</v>
      </c>
      <c r="B9" s="16" t="s">
        <v>19</v>
      </c>
      <c r="C9" s="17">
        <v>245004.78</v>
      </c>
      <c r="D9" s="17">
        <v>214114.32</v>
      </c>
      <c r="E9" s="17">
        <v>235780.65</v>
      </c>
      <c r="F9" s="17">
        <v>221715</v>
      </c>
      <c r="G9" s="17">
        <v>197664.06</v>
      </c>
      <c r="H9" s="17">
        <v>198981</v>
      </c>
      <c r="I9" s="17">
        <v>223097.7</v>
      </c>
      <c r="J9" s="17">
        <v>223097.7</v>
      </c>
      <c r="K9" s="17">
        <v>206955</v>
      </c>
      <c r="L9" s="17">
        <v>206494.75</v>
      </c>
      <c r="M9" s="17">
        <v>214065</v>
      </c>
      <c r="N9" s="17">
        <v>237055.14</v>
      </c>
      <c r="O9" s="18">
        <v>2624025.1</v>
      </c>
      <c r="P9" s="11">
        <v>1.0442207640655434</v>
      </c>
      <c r="Q9" s="12"/>
    </row>
    <row r="10" spans="1:17" ht="30" customHeight="1" x14ac:dyDescent="0.25">
      <c r="A10" s="7" t="s">
        <v>20</v>
      </c>
      <c r="B10" s="8" t="s">
        <v>13</v>
      </c>
      <c r="C10" s="14">
        <v>17.286720430107525</v>
      </c>
      <c r="D10" s="14">
        <v>11.311607142857143</v>
      </c>
      <c r="E10" s="14">
        <v>6.7328918918918923</v>
      </c>
      <c r="F10" s="14">
        <v>15.366333333333333</v>
      </c>
      <c r="G10" s="14">
        <v>9.325537634408601</v>
      </c>
      <c r="H10" s="14">
        <v>6.3542500000000004</v>
      </c>
      <c r="I10" s="14">
        <v>8.6533602150537643</v>
      </c>
      <c r="J10" s="14">
        <v>3.9715322580645163</v>
      </c>
      <c r="K10" s="14">
        <v>2.7278333333333333</v>
      </c>
      <c r="L10" s="14">
        <v>5.4908823529411768</v>
      </c>
      <c r="M10" s="14">
        <v>3.4345555555555558</v>
      </c>
      <c r="N10" s="14">
        <v>3.9500806451612904</v>
      </c>
      <c r="O10" s="10">
        <v>7.8650639269406382</v>
      </c>
      <c r="P10" s="11">
        <v>0.67441229444009387</v>
      </c>
      <c r="Q10" s="12"/>
    </row>
    <row r="11" spans="1:17" ht="30" customHeight="1" x14ac:dyDescent="0.25">
      <c r="A11" s="7" t="s">
        <v>20</v>
      </c>
      <c r="B11" s="8" t="s">
        <v>21</v>
      </c>
      <c r="C11" s="20">
        <v>0.55763614290669439</v>
      </c>
      <c r="D11" s="20">
        <v>0.37705357142857143</v>
      </c>
      <c r="E11" s="20">
        <v>0.22442972972972974</v>
      </c>
      <c r="F11" s="20">
        <v>0.52987356321839085</v>
      </c>
      <c r="G11" s="20">
        <v>0.37302150537634404</v>
      </c>
      <c r="H11" s="20">
        <v>0.24439423076923078</v>
      </c>
      <c r="I11" s="20">
        <v>0.30904857910906303</v>
      </c>
      <c r="J11" s="20">
        <v>0.14184043778801844</v>
      </c>
      <c r="K11" s="20">
        <v>0.10103086419753086</v>
      </c>
      <c r="L11" s="20">
        <v>0.21118778280542988</v>
      </c>
      <c r="M11" s="20">
        <v>0.12266269841269842</v>
      </c>
      <c r="N11" s="20">
        <v>0.13166935483870967</v>
      </c>
      <c r="O11" s="21">
        <v>0.27932813310845866</v>
      </c>
      <c r="P11" s="11"/>
      <c r="Q11" s="12"/>
    </row>
    <row r="12" spans="1:17" ht="30" customHeight="1" x14ac:dyDescent="0.25">
      <c r="A12" s="7" t="s">
        <v>22</v>
      </c>
      <c r="B12" s="16" t="s">
        <v>19</v>
      </c>
      <c r="C12" s="17">
        <v>136620.8542</v>
      </c>
      <c r="D12" s="17">
        <v>80748.096600000004</v>
      </c>
      <c r="E12" s="17">
        <v>52883.499000000003</v>
      </c>
      <c r="F12" s="17">
        <v>117493.308</v>
      </c>
      <c r="G12" s="17">
        <v>73731.562550000002</v>
      </c>
      <c r="H12" s="17">
        <v>48617.631150000001</v>
      </c>
      <c r="I12" s="17">
        <v>68647.203450000001</v>
      </c>
      <c r="J12" s="17">
        <v>31627.967100000002</v>
      </c>
      <c r="K12" s="17">
        <v>20873.148249999998</v>
      </c>
      <c r="L12" s="17">
        <v>43521.77925</v>
      </c>
      <c r="M12" s="17">
        <v>26254.45175</v>
      </c>
      <c r="N12" s="17">
        <v>31192.8639</v>
      </c>
      <c r="O12" s="18">
        <v>732212.36520000012</v>
      </c>
      <c r="P12" s="11">
        <v>0.67354157319618424</v>
      </c>
      <c r="Q12" s="12"/>
    </row>
    <row r="13" spans="1:17" ht="30" customHeight="1" x14ac:dyDescent="0.25">
      <c r="A13" s="7" t="s">
        <v>23</v>
      </c>
      <c r="B13" s="8" t="s">
        <v>13</v>
      </c>
      <c r="C13" s="14">
        <v>13.713279569892473</v>
      </c>
      <c r="D13" s="14">
        <v>18.688392857142858</v>
      </c>
      <c r="E13" s="14">
        <v>23.267108108108108</v>
      </c>
      <c r="F13" s="14">
        <v>13.633666666666667</v>
      </c>
      <c r="G13" s="14">
        <v>15.674462365591397</v>
      </c>
      <c r="H13" s="14">
        <v>19.64575</v>
      </c>
      <c r="I13" s="14">
        <v>19.346639784946237</v>
      </c>
      <c r="J13" s="14">
        <v>24.028467741935483</v>
      </c>
      <c r="K13" s="14">
        <v>24.272166666666664</v>
      </c>
      <c r="L13" s="14">
        <v>20.509117647058822</v>
      </c>
      <c r="M13" s="14">
        <v>24.565444444444442</v>
      </c>
      <c r="N13" s="14">
        <v>26.04991935483871</v>
      </c>
      <c r="O13" s="10">
        <v>20.292013698630136</v>
      </c>
      <c r="P13" s="11">
        <v>1.3303649263561248</v>
      </c>
      <c r="Q13" s="12"/>
    </row>
    <row r="14" spans="1:17" ht="30" customHeight="1" x14ac:dyDescent="0.25">
      <c r="A14" s="7" t="s">
        <v>24</v>
      </c>
      <c r="B14" s="16" t="s">
        <v>19</v>
      </c>
      <c r="C14" s="17">
        <v>10967.880999999999</v>
      </c>
      <c r="D14" s="17">
        <v>13500.495000000001</v>
      </c>
      <c r="E14" s="17">
        <v>18508.984499999999</v>
      </c>
      <c r="F14" s="17">
        <v>10552.458000000001</v>
      </c>
      <c r="G14" s="17">
        <v>12536.434999999999</v>
      </c>
      <c r="H14" s="17">
        <v>15205.8105</v>
      </c>
      <c r="I14" s="17">
        <v>15473.442499999999</v>
      </c>
      <c r="J14" s="17">
        <v>19217.968499999999</v>
      </c>
      <c r="K14" s="17">
        <v>18786.656999999999</v>
      </c>
      <c r="L14" s="17">
        <v>16491.3815</v>
      </c>
      <c r="M14" s="17">
        <v>19013.653999999999</v>
      </c>
      <c r="N14" s="17">
        <v>20834.7255</v>
      </c>
      <c r="O14" s="18">
        <v>191089.89299999998</v>
      </c>
      <c r="P14" s="11">
        <v>-1.3303649263561248</v>
      </c>
      <c r="Q14" s="12"/>
    </row>
    <row r="15" spans="1:17" x14ac:dyDescent="0.25">
      <c r="A15" s="22" t="s">
        <v>25</v>
      </c>
      <c r="B15" s="23"/>
      <c r="C15" s="24"/>
      <c r="D15" s="25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6"/>
      <c r="Q15" s="12"/>
    </row>
    <row r="16" spans="1:17" x14ac:dyDescent="0.25"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6"/>
      <c r="Q16" s="12"/>
    </row>
    <row r="17" spans="1:17" ht="15.75" thickBot="1" x14ac:dyDescent="0.3">
      <c r="A17" s="27" t="s">
        <v>152</v>
      </c>
      <c r="B17" s="2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5"/>
      <c r="P17" s="28"/>
      <c r="Q17" s="12"/>
    </row>
    <row r="18" spans="1:17" x14ac:dyDescent="0.25">
      <c r="A18" s="29" t="s">
        <v>26</v>
      </c>
      <c r="B18" s="30" t="s">
        <v>13</v>
      </c>
      <c r="C18" s="31">
        <v>13.518145161290322</v>
      </c>
      <c r="D18" s="31">
        <v>10.176636904761905</v>
      </c>
      <c r="E18" s="31">
        <v>3.3499189189189194</v>
      </c>
      <c r="F18" s="31">
        <v>13.175888888888888</v>
      </c>
      <c r="G18" s="31">
        <v>4.8477956989247319</v>
      </c>
      <c r="H18" s="31">
        <v>3.0240833333333335</v>
      </c>
      <c r="I18" s="31">
        <v>2.2924462365591398</v>
      </c>
      <c r="J18" s="31">
        <v>2.3617741935483871</v>
      </c>
      <c r="K18" s="31">
        <v>1.9107777777777779</v>
      </c>
      <c r="L18" s="31">
        <v>1.3194652406417113</v>
      </c>
      <c r="M18" s="31">
        <v>2.6975833333333332</v>
      </c>
      <c r="N18" s="31">
        <v>1.9123118279569893</v>
      </c>
      <c r="O18" s="32">
        <v>5.0041506849315054</v>
      </c>
      <c r="P18" s="33">
        <v>0.52290724305754333</v>
      </c>
      <c r="Q18" s="12"/>
    </row>
    <row r="19" spans="1:17" x14ac:dyDescent="0.25">
      <c r="A19" s="34" t="s">
        <v>26</v>
      </c>
      <c r="B19" s="8" t="s">
        <v>21</v>
      </c>
      <c r="C19" s="20">
        <v>0.78199593820851987</v>
      </c>
      <c r="D19" s="20">
        <v>0.89966321993317011</v>
      </c>
      <c r="E19" s="20">
        <v>0.49754533010593421</v>
      </c>
      <c r="F19" s="20">
        <v>0.85745171623390237</v>
      </c>
      <c r="G19" s="20">
        <v>0.51984088092012348</v>
      </c>
      <c r="H19" s="20">
        <v>0.47591506996629551</v>
      </c>
      <c r="I19" s="20">
        <v>0.26491977446762244</v>
      </c>
      <c r="J19" s="20">
        <v>0.59467581781631362</v>
      </c>
      <c r="K19" s="20">
        <v>0.7004745320869229</v>
      </c>
      <c r="L19" s="20">
        <v>0.24030113118977012</v>
      </c>
      <c r="M19" s="20">
        <v>0.78542428261783825</v>
      </c>
      <c r="N19" s="20">
        <v>0.48411969266994687</v>
      </c>
      <c r="O19" s="11">
        <v>0.63625047824347769</v>
      </c>
      <c r="P19" s="11"/>
      <c r="Q19" s="12"/>
    </row>
    <row r="20" spans="1:17" x14ac:dyDescent="0.25">
      <c r="A20" s="35" t="s">
        <v>27</v>
      </c>
      <c r="B20" s="36" t="s">
        <v>13</v>
      </c>
      <c r="C20" s="37">
        <v>3.7685752688172043</v>
      </c>
      <c r="D20" s="37">
        <v>1.1349702380952382</v>
      </c>
      <c r="E20" s="37">
        <v>3.3829729729729729</v>
      </c>
      <c r="F20" s="37">
        <v>2.1904444444444446</v>
      </c>
      <c r="G20" s="37">
        <v>4.4777419354838708</v>
      </c>
      <c r="H20" s="37">
        <v>3.3301666666666665</v>
      </c>
      <c r="I20" s="37">
        <v>6.360913978494624</v>
      </c>
      <c r="J20" s="37">
        <v>1.6097580645161291</v>
      </c>
      <c r="K20" s="37">
        <v>0.81705555555555553</v>
      </c>
      <c r="L20" s="37">
        <v>4.1714171122994657</v>
      </c>
      <c r="M20" s="37">
        <v>0.73697222222222225</v>
      </c>
      <c r="N20" s="37">
        <v>2.0377688172043009</v>
      </c>
      <c r="O20" s="38">
        <v>2.8609132420091328</v>
      </c>
      <c r="P20" s="39">
        <v>1.6244231267824734</v>
      </c>
      <c r="Q20" s="12"/>
    </row>
    <row r="21" spans="1:17" x14ac:dyDescent="0.25">
      <c r="A21" s="34" t="s">
        <v>27</v>
      </c>
      <c r="B21" s="8" t="s">
        <v>21</v>
      </c>
      <c r="C21" s="20">
        <v>0.21800406179148021</v>
      </c>
      <c r="D21" s="20">
        <v>0.10033678006682981</v>
      </c>
      <c r="E21" s="20">
        <v>0.50245466989406584</v>
      </c>
      <c r="F21" s="20">
        <v>0.1425482837660976</v>
      </c>
      <c r="G21" s="20">
        <v>0.48015911907987668</v>
      </c>
      <c r="H21" s="20">
        <v>0.52408493003370438</v>
      </c>
      <c r="I21" s="20">
        <v>0.73508022553237751</v>
      </c>
      <c r="J21" s="20">
        <v>0.40532418218368632</v>
      </c>
      <c r="K21" s="20">
        <v>0.2995254679130771</v>
      </c>
      <c r="L21" s="20">
        <v>0.75969886881022997</v>
      </c>
      <c r="M21" s="20">
        <v>0.21457571738216169</v>
      </c>
      <c r="N21" s="20">
        <v>0.51588030733005308</v>
      </c>
      <c r="O21" s="11">
        <v>0.36374952175652236</v>
      </c>
      <c r="P21" s="11"/>
      <c r="Q21" s="12"/>
    </row>
    <row r="22" spans="1:17" x14ac:dyDescent="0.25">
      <c r="A22" s="35" t="s">
        <v>28</v>
      </c>
      <c r="B22" s="36" t="s">
        <v>13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8">
        <v>0</v>
      </c>
      <c r="P22" s="39">
        <v>0</v>
      </c>
      <c r="Q22" s="12"/>
    </row>
    <row r="23" spans="1:17" x14ac:dyDescent="0.25">
      <c r="A23" s="34" t="s">
        <v>28</v>
      </c>
      <c r="B23" s="8" t="s">
        <v>21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11">
        <v>0</v>
      </c>
      <c r="P23" s="11"/>
      <c r="Q23" s="12"/>
    </row>
    <row r="24" spans="1:17" x14ac:dyDescent="0.25">
      <c r="A24" s="22" t="s">
        <v>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O8" sqref="O8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140625" bestFit="1" customWidth="1"/>
  </cols>
  <sheetData>
    <row r="1" spans="1:17" ht="18.75" x14ac:dyDescent="0.3">
      <c r="A1" s="1" t="s">
        <v>140</v>
      </c>
    </row>
    <row r="2" spans="1:17" ht="15.75" x14ac:dyDescent="0.25">
      <c r="A2" s="3" t="s">
        <v>136</v>
      </c>
    </row>
    <row r="4" spans="1:17" ht="15.75" thickBot="1" x14ac:dyDescent="0.3">
      <c r="A4" s="4"/>
      <c r="B4" s="4"/>
      <c r="C4" s="5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5">
        <v>2022</v>
      </c>
      <c r="P4" s="5" t="s">
        <v>151</v>
      </c>
    </row>
    <row r="5" spans="1:17" ht="30" customHeight="1" x14ac:dyDescent="0.25">
      <c r="A5" s="7" t="s">
        <v>12</v>
      </c>
      <c r="B5" s="8" t="s">
        <v>13</v>
      </c>
      <c r="C5" s="9">
        <v>52</v>
      </c>
      <c r="D5" s="9">
        <v>51</v>
      </c>
      <c r="E5" s="9">
        <v>49</v>
      </c>
      <c r="F5" s="9">
        <v>47</v>
      </c>
      <c r="G5" s="9">
        <v>42</v>
      </c>
      <c r="H5" s="9">
        <v>45</v>
      </c>
      <c r="I5" s="9">
        <v>47</v>
      </c>
      <c r="J5" s="9">
        <v>45</v>
      </c>
      <c r="K5" s="9">
        <v>42</v>
      </c>
      <c r="L5" s="9">
        <v>45</v>
      </c>
      <c r="M5" s="9">
        <v>50</v>
      </c>
      <c r="N5" s="9">
        <v>52</v>
      </c>
      <c r="O5" s="10">
        <v>47.232876712328768</v>
      </c>
      <c r="P5" s="11">
        <v>1.0674261655625039</v>
      </c>
      <c r="Q5" s="41"/>
    </row>
    <row r="6" spans="1:17" ht="30" customHeight="1" x14ac:dyDescent="0.25">
      <c r="A6" s="7" t="s">
        <v>14</v>
      </c>
      <c r="B6" s="8" t="s">
        <v>13</v>
      </c>
      <c r="C6" s="9">
        <v>52</v>
      </c>
      <c r="D6" s="9">
        <v>51</v>
      </c>
      <c r="E6" s="9">
        <v>49</v>
      </c>
      <c r="F6" s="9">
        <v>47</v>
      </c>
      <c r="G6" s="9">
        <v>42</v>
      </c>
      <c r="H6" s="9">
        <v>45</v>
      </c>
      <c r="I6" s="9">
        <v>47</v>
      </c>
      <c r="J6" s="9">
        <v>45</v>
      </c>
      <c r="K6" s="9">
        <v>42</v>
      </c>
      <c r="L6" s="9">
        <v>45</v>
      </c>
      <c r="M6" s="9">
        <v>50</v>
      </c>
      <c r="N6" s="9">
        <v>52</v>
      </c>
      <c r="O6" s="10">
        <v>47.232876712328768</v>
      </c>
      <c r="P6" s="11">
        <v>1.0674261655625039</v>
      </c>
      <c r="Q6" s="41"/>
    </row>
    <row r="7" spans="1:17" ht="30" customHeight="1" x14ac:dyDescent="0.25">
      <c r="A7" s="7" t="s">
        <v>15</v>
      </c>
      <c r="B7" s="8" t="s">
        <v>13</v>
      </c>
      <c r="C7" s="9">
        <v>52</v>
      </c>
      <c r="D7" s="9">
        <v>51</v>
      </c>
      <c r="E7" s="9">
        <v>49</v>
      </c>
      <c r="F7" s="9">
        <v>47</v>
      </c>
      <c r="G7" s="9">
        <v>42</v>
      </c>
      <c r="H7" s="9">
        <v>45</v>
      </c>
      <c r="I7" s="9">
        <v>47</v>
      </c>
      <c r="J7" s="9">
        <v>45</v>
      </c>
      <c r="K7" s="9">
        <v>42</v>
      </c>
      <c r="L7" s="9">
        <v>45</v>
      </c>
      <c r="M7" s="9">
        <v>50</v>
      </c>
      <c r="N7" s="9">
        <v>52</v>
      </c>
      <c r="O7" s="10">
        <v>47.232876712328768</v>
      </c>
      <c r="P7" s="11">
        <v>1.0674261655625039</v>
      </c>
    </row>
    <row r="8" spans="1:17" ht="30" customHeight="1" x14ac:dyDescent="0.25">
      <c r="A8" s="7" t="s">
        <v>16</v>
      </c>
      <c r="B8" s="8" t="s">
        <v>17</v>
      </c>
      <c r="C8" s="15">
        <v>34.32211538461538</v>
      </c>
      <c r="D8" s="15">
        <v>34.182352941176468</v>
      </c>
      <c r="E8" s="15">
        <v>33.642653061224486</v>
      </c>
      <c r="F8" s="15">
        <v>33.482127659574466</v>
      </c>
      <c r="G8" s="15">
        <v>33.005476190476195</v>
      </c>
      <c r="H8" s="15">
        <v>34.294666666666664</v>
      </c>
      <c r="I8" s="15">
        <v>34.431276595744677</v>
      </c>
      <c r="J8" s="15">
        <v>34.292222222222222</v>
      </c>
      <c r="K8" s="15">
        <v>34.061428571428564</v>
      </c>
      <c r="L8" s="15">
        <v>33.301111111111112</v>
      </c>
      <c r="M8" s="15">
        <v>33.726799999999997</v>
      </c>
      <c r="N8" s="15">
        <v>33.872115384615384</v>
      </c>
      <c r="O8" s="10">
        <v>33.891652552204178</v>
      </c>
      <c r="P8" s="11">
        <v>0.95567017555520428</v>
      </c>
    </row>
    <row r="9" spans="1:17" ht="30" customHeight="1" x14ac:dyDescent="0.25">
      <c r="A9" s="7" t="s">
        <v>18</v>
      </c>
      <c r="B9" s="16" t="s">
        <v>19</v>
      </c>
      <c r="C9" s="17">
        <v>995890.5</v>
      </c>
      <c r="D9" s="17">
        <v>878623.20000000007</v>
      </c>
      <c r="E9" s="17">
        <v>919857.41999999993</v>
      </c>
      <c r="F9" s="17">
        <v>849776.4</v>
      </c>
      <c r="G9" s="17">
        <v>773516.34000000008</v>
      </c>
      <c r="H9" s="17">
        <v>833360.4</v>
      </c>
      <c r="I9" s="17">
        <v>902994.66</v>
      </c>
      <c r="J9" s="17">
        <v>861077.70000000007</v>
      </c>
      <c r="K9" s="17">
        <v>772513.2</v>
      </c>
      <c r="L9" s="17">
        <v>836190.9</v>
      </c>
      <c r="M9" s="17">
        <v>910623.6</v>
      </c>
      <c r="N9" s="17">
        <v>982833.3</v>
      </c>
      <c r="O9" s="18">
        <v>10517257.620000001</v>
      </c>
      <c r="P9" s="11">
        <v>1.0201073510353367</v>
      </c>
    </row>
    <row r="10" spans="1:17" ht="30" customHeight="1" x14ac:dyDescent="0.25">
      <c r="A10" s="7" t="s">
        <v>20</v>
      </c>
      <c r="B10" s="8" t="s">
        <v>13</v>
      </c>
      <c r="C10" s="14">
        <v>36.132912186379926</v>
      </c>
      <c r="D10" s="14">
        <v>29.875644841269839</v>
      </c>
      <c r="E10" s="14">
        <v>21.955367383512542</v>
      </c>
      <c r="F10" s="14">
        <v>36.458194444444445</v>
      </c>
      <c r="G10" s="14">
        <v>34.202293906810034</v>
      </c>
      <c r="H10" s="14">
        <v>21.131361111111108</v>
      </c>
      <c r="I10" s="14">
        <v>19.33481182795699</v>
      </c>
      <c r="J10" s="14">
        <v>17.264632616487454</v>
      </c>
      <c r="K10" s="14">
        <v>8.6455555555555552</v>
      </c>
      <c r="L10" s="14">
        <v>13.114068100358423</v>
      </c>
      <c r="M10" s="14">
        <v>17.864675925925926</v>
      </c>
      <c r="N10" s="14">
        <v>19.47858422939068</v>
      </c>
      <c r="O10" s="42">
        <v>22.919108066971077</v>
      </c>
      <c r="P10" s="11">
        <v>0.72829807403967983</v>
      </c>
    </row>
    <row r="11" spans="1:17" ht="30" customHeight="1" x14ac:dyDescent="0.25">
      <c r="A11" s="7" t="s">
        <v>20</v>
      </c>
      <c r="B11" s="8" t="s">
        <v>21</v>
      </c>
      <c r="C11" s="20">
        <v>0.69486369589192165</v>
      </c>
      <c r="D11" s="20">
        <v>0.58579695767195761</v>
      </c>
      <c r="E11" s="20">
        <v>0.44806872211250087</v>
      </c>
      <c r="F11" s="20">
        <v>0.77570626477541371</v>
      </c>
      <c r="G11" s="20">
        <v>0.81434033111452464</v>
      </c>
      <c r="H11" s="20">
        <v>0.46958580246913573</v>
      </c>
      <c r="I11" s="20">
        <v>0.41137897506291471</v>
      </c>
      <c r="J11" s="20">
        <v>0.38365850258861006</v>
      </c>
      <c r="K11" s="20">
        <v>0.20584656084656083</v>
      </c>
      <c r="L11" s="20">
        <v>0.29142373556352053</v>
      </c>
      <c r="M11" s="20">
        <v>0.35729351851851854</v>
      </c>
      <c r="N11" s="20">
        <v>0.37458815825751307</v>
      </c>
      <c r="O11" s="21">
        <v>0.4852363366847125</v>
      </c>
      <c r="P11" s="11"/>
    </row>
    <row r="12" spans="1:17" ht="30" customHeight="1" x14ac:dyDescent="0.25">
      <c r="A12" s="7" t="s">
        <v>22</v>
      </c>
      <c r="B12" s="16" t="s">
        <v>19</v>
      </c>
      <c r="C12" s="17">
        <v>692597.36644999997</v>
      </c>
      <c r="D12" s="17">
        <v>522217.51634999999</v>
      </c>
      <c r="E12" s="17">
        <v>410866.03505000001</v>
      </c>
      <c r="F12" s="17">
        <v>655815.02289999998</v>
      </c>
      <c r="G12" s="17">
        <v>628012.82325000002</v>
      </c>
      <c r="H12" s="17">
        <v>382518.71870000003</v>
      </c>
      <c r="I12" s="17">
        <v>363177.73084999999</v>
      </c>
      <c r="J12" s="17">
        <v>321027.81355000002</v>
      </c>
      <c r="K12" s="17">
        <v>152752.1286</v>
      </c>
      <c r="L12" s="17">
        <v>247920.46575</v>
      </c>
      <c r="M12" s="17">
        <v>326085.63640000002</v>
      </c>
      <c r="N12" s="17">
        <v>368026.82829999999</v>
      </c>
      <c r="O12" s="18">
        <v>5071018.0861500008</v>
      </c>
      <c r="P12" s="11">
        <v>0.69299865006367001</v>
      </c>
      <c r="Q12" s="19"/>
    </row>
    <row r="13" spans="1:17" ht="30" customHeight="1" x14ac:dyDescent="0.25">
      <c r="A13" s="7" t="s">
        <v>23</v>
      </c>
      <c r="B13" s="8" t="s">
        <v>13</v>
      </c>
      <c r="C13" s="14">
        <v>15.867087813620071</v>
      </c>
      <c r="D13" s="14">
        <v>21.124355158730157</v>
      </c>
      <c r="E13" s="14">
        <v>27.044632616487451</v>
      </c>
      <c r="F13" s="14">
        <v>10.541805555555555</v>
      </c>
      <c r="G13" s="14">
        <v>7.7977060931899631</v>
      </c>
      <c r="H13" s="14">
        <v>23.868638888888889</v>
      </c>
      <c r="I13" s="14">
        <v>27.66518817204301</v>
      </c>
      <c r="J13" s="14">
        <v>27.735367383512546</v>
      </c>
      <c r="K13" s="14">
        <v>33.354444444444447</v>
      </c>
      <c r="L13" s="14">
        <v>31.885931899641577</v>
      </c>
      <c r="M13" s="14">
        <v>32.13532407407407</v>
      </c>
      <c r="N13" s="14">
        <v>32.521415770609316</v>
      </c>
      <c r="O13" s="42">
        <v>24.313768645357683</v>
      </c>
      <c r="P13" s="11">
        <v>1.9024994045066934</v>
      </c>
    </row>
    <row r="14" spans="1:17" ht="30" customHeight="1" x14ac:dyDescent="0.25">
      <c r="A14" s="7" t="s">
        <v>24</v>
      </c>
      <c r="B14" s="16" t="s">
        <v>19</v>
      </c>
      <c r="C14" s="17">
        <v>38071.4905</v>
      </c>
      <c r="D14" s="17">
        <v>45780.702499999999</v>
      </c>
      <c r="E14" s="17">
        <v>64890.891499999998</v>
      </c>
      <c r="F14" s="17">
        <v>24478.072499999998</v>
      </c>
      <c r="G14" s="17">
        <v>18709.815999999999</v>
      </c>
      <c r="H14" s="17">
        <v>55422.979500000001</v>
      </c>
      <c r="I14" s="17">
        <v>66379.852499999994</v>
      </c>
      <c r="J14" s="17">
        <v>66548.2405</v>
      </c>
      <c r="K14" s="17">
        <v>77449.02</v>
      </c>
      <c r="L14" s="17">
        <v>76507.104999999996</v>
      </c>
      <c r="M14" s="17">
        <v>74618.222500000003</v>
      </c>
      <c r="N14" s="17">
        <v>78031.884999999995</v>
      </c>
      <c r="O14" s="18">
        <v>686888.27800000005</v>
      </c>
      <c r="P14" s="11">
        <v>-1.9017935639704615</v>
      </c>
    </row>
    <row r="15" spans="1:17" x14ac:dyDescent="0.25">
      <c r="A15" s="22" t="s">
        <v>25</v>
      </c>
      <c r="B15" s="23"/>
      <c r="C15" s="24"/>
      <c r="D15" s="25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6"/>
    </row>
    <row r="16" spans="1:17" x14ac:dyDescent="0.25"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6"/>
    </row>
    <row r="17" spans="1:16" ht="15.75" thickBot="1" x14ac:dyDescent="0.3">
      <c r="A17" s="27" t="s">
        <v>152</v>
      </c>
      <c r="B17" s="2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5"/>
      <c r="P17" s="28"/>
    </row>
    <row r="18" spans="1:16" x14ac:dyDescent="0.25">
      <c r="A18" s="29" t="s">
        <v>26</v>
      </c>
      <c r="B18" s="30" t="s">
        <v>13</v>
      </c>
      <c r="C18" s="31">
        <v>23.182347670250895</v>
      </c>
      <c r="D18" s="31">
        <v>15.43125</v>
      </c>
      <c r="E18" s="31">
        <v>12.277365591397849</v>
      </c>
      <c r="F18" s="31">
        <v>27.219324074074077</v>
      </c>
      <c r="G18" s="31">
        <v>28.458422939068097</v>
      </c>
      <c r="H18" s="31">
        <v>12.162435185185187</v>
      </c>
      <c r="I18" s="31">
        <v>9.9785304659498202</v>
      </c>
      <c r="J18" s="31">
        <v>9.9563351254480281</v>
      </c>
      <c r="K18" s="31">
        <v>5.7697962962962963</v>
      </c>
      <c r="L18" s="31">
        <v>5.5301344086021507</v>
      </c>
      <c r="M18" s="31">
        <v>9.3138148148148154</v>
      </c>
      <c r="N18" s="31">
        <v>10.364193548387098</v>
      </c>
      <c r="O18" s="32">
        <v>14.132063926940639</v>
      </c>
      <c r="P18" s="33">
        <v>0.6099490218233895</v>
      </c>
    </row>
    <row r="19" spans="1:16" x14ac:dyDescent="0.25">
      <c r="A19" s="34" t="s">
        <v>26</v>
      </c>
      <c r="B19" s="8" t="s">
        <v>21</v>
      </c>
      <c r="C19" s="20">
        <v>0.64158536546050482</v>
      </c>
      <c r="D19" s="20">
        <v>0.5165160478371823</v>
      </c>
      <c r="E19" s="20">
        <v>0.55919654528840079</v>
      </c>
      <c r="F19" s="20">
        <v>0.74659001875562703</v>
      </c>
      <c r="G19" s="20">
        <v>0.83206182066641232</v>
      </c>
      <c r="H19" s="20">
        <v>0.57556326453529016</v>
      </c>
      <c r="I19" s="20">
        <v>0.51609141866700026</v>
      </c>
      <c r="J19" s="20">
        <v>0.57668966068469274</v>
      </c>
      <c r="K19" s="20">
        <v>0.66737137471618901</v>
      </c>
      <c r="L19" s="20">
        <v>0.42169480639276269</v>
      </c>
      <c r="M19" s="20">
        <v>0.52135369560766776</v>
      </c>
      <c r="N19" s="20">
        <v>0.53208146066123541</v>
      </c>
      <c r="O19" s="43">
        <v>0.6166061910282834</v>
      </c>
      <c r="P19" s="11"/>
    </row>
    <row r="20" spans="1:16" x14ac:dyDescent="0.25">
      <c r="A20" s="35" t="s">
        <v>27</v>
      </c>
      <c r="B20" s="36" t="s">
        <v>13</v>
      </c>
      <c r="C20" s="37">
        <v>12.950564516129031</v>
      </c>
      <c r="D20" s="37">
        <v>14.444394841269842</v>
      </c>
      <c r="E20" s="37">
        <v>9.6780017921146957</v>
      </c>
      <c r="F20" s="37">
        <v>9.2388703703703694</v>
      </c>
      <c r="G20" s="37">
        <v>5.7438709677419357</v>
      </c>
      <c r="H20" s="37">
        <v>8.9689259259259249</v>
      </c>
      <c r="I20" s="37">
        <v>9.3562813620071683</v>
      </c>
      <c r="J20" s="37">
        <v>7.3082974910394274</v>
      </c>
      <c r="K20" s="37">
        <v>2.8757592592592598</v>
      </c>
      <c r="L20" s="37">
        <v>7.5839336917562727</v>
      </c>
      <c r="M20" s="37">
        <v>8.5508611111111108</v>
      </c>
      <c r="N20" s="37">
        <v>9.1143906810035844</v>
      </c>
      <c r="O20" s="38">
        <v>8.7870441400304422</v>
      </c>
      <c r="P20" s="39">
        <v>1.8996669957222774</v>
      </c>
    </row>
    <row r="21" spans="1:16" x14ac:dyDescent="0.25">
      <c r="A21" s="34" t="s">
        <v>27</v>
      </c>
      <c r="B21" s="8" t="s">
        <v>21</v>
      </c>
      <c r="C21" s="20">
        <v>0.35841463453949512</v>
      </c>
      <c r="D21" s="20">
        <v>0.48348395216281781</v>
      </c>
      <c r="E21" s="20">
        <v>0.44080345471159932</v>
      </c>
      <c r="F21" s="20">
        <v>0.25340998124437297</v>
      </c>
      <c r="G21" s="20">
        <v>0.16793817933358765</v>
      </c>
      <c r="H21" s="20">
        <v>0.42443673546470995</v>
      </c>
      <c r="I21" s="20">
        <v>0.48390858133299963</v>
      </c>
      <c r="J21" s="20">
        <v>0.42331033931530737</v>
      </c>
      <c r="K21" s="20">
        <v>0.33262862528381104</v>
      </c>
      <c r="L21" s="20">
        <v>0.57830519360723731</v>
      </c>
      <c r="M21" s="20">
        <v>0.47864630439233224</v>
      </c>
      <c r="N21" s="20">
        <v>0.46791853933876471</v>
      </c>
      <c r="O21" s="43">
        <v>0.38339380897171677</v>
      </c>
      <c r="P21" s="11"/>
    </row>
    <row r="22" spans="1:16" x14ac:dyDescent="0.25">
      <c r="A22" s="35" t="s">
        <v>28</v>
      </c>
      <c r="B22" s="36" t="s">
        <v>13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8">
        <v>0</v>
      </c>
      <c r="P22" s="39">
        <v>0</v>
      </c>
    </row>
    <row r="23" spans="1:16" x14ac:dyDescent="0.25">
      <c r="A23" s="34" t="s">
        <v>28</v>
      </c>
      <c r="B23" s="8" t="s">
        <v>21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43">
        <v>0</v>
      </c>
      <c r="P23" s="11"/>
    </row>
    <row r="24" spans="1:16" x14ac:dyDescent="0.25">
      <c r="A24" s="22" t="s">
        <v>29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O8" sqref="O8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4" customWidth="1"/>
    <col min="15" max="15" width="10.7109375" style="24" customWidth="1"/>
    <col min="16" max="16" width="9.7109375" style="24" customWidth="1"/>
  </cols>
  <sheetData>
    <row r="1" spans="1:16" ht="18.75" x14ac:dyDescent="0.3">
      <c r="A1" s="1" t="s">
        <v>139</v>
      </c>
    </row>
    <row r="2" spans="1:16" ht="15.75" x14ac:dyDescent="0.25">
      <c r="A2" s="3" t="s">
        <v>137</v>
      </c>
    </row>
    <row r="4" spans="1:16" ht="15.75" thickBot="1" x14ac:dyDescent="0.3">
      <c r="A4" s="4"/>
      <c r="B4" s="4"/>
      <c r="C4" s="5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5">
        <v>2022</v>
      </c>
      <c r="P4" s="5" t="s">
        <v>151</v>
      </c>
    </row>
    <row r="5" spans="1:16" ht="30" customHeight="1" x14ac:dyDescent="0.25">
      <c r="A5" s="7" t="s">
        <v>12</v>
      </c>
      <c r="B5" s="8" t="s">
        <v>13</v>
      </c>
      <c r="C5" s="9">
        <v>196</v>
      </c>
      <c r="D5" s="9">
        <v>196</v>
      </c>
      <c r="E5" s="9">
        <v>196</v>
      </c>
      <c r="F5" s="9">
        <v>196</v>
      </c>
      <c r="G5" s="9">
        <v>196</v>
      </c>
      <c r="H5" s="9">
        <v>196</v>
      </c>
      <c r="I5" s="9">
        <v>196</v>
      </c>
      <c r="J5" s="9">
        <v>196</v>
      </c>
      <c r="K5" s="9">
        <v>196</v>
      </c>
      <c r="L5" s="9">
        <v>196</v>
      </c>
      <c r="M5" s="9">
        <v>196</v>
      </c>
      <c r="N5" s="9">
        <v>196</v>
      </c>
      <c r="O5" s="10">
        <v>195.99999999999997</v>
      </c>
      <c r="P5" s="11">
        <v>1</v>
      </c>
    </row>
    <row r="6" spans="1:16" ht="30" customHeight="1" x14ac:dyDescent="0.25">
      <c r="A6" s="7" t="s">
        <v>14</v>
      </c>
      <c r="B6" s="8" t="s">
        <v>13</v>
      </c>
      <c r="C6" s="9">
        <v>196</v>
      </c>
      <c r="D6" s="9">
        <v>196</v>
      </c>
      <c r="E6" s="9">
        <v>196</v>
      </c>
      <c r="F6" s="9">
        <v>196</v>
      </c>
      <c r="G6" s="9">
        <v>196</v>
      </c>
      <c r="H6" s="9">
        <v>196</v>
      </c>
      <c r="I6" s="9">
        <v>196</v>
      </c>
      <c r="J6" s="9">
        <v>196</v>
      </c>
      <c r="K6" s="9">
        <v>196</v>
      </c>
      <c r="L6" s="9">
        <v>196</v>
      </c>
      <c r="M6" s="9">
        <v>196</v>
      </c>
      <c r="N6" s="9">
        <v>196</v>
      </c>
      <c r="O6" s="10">
        <v>195.99999999999997</v>
      </c>
      <c r="P6" s="11">
        <v>1</v>
      </c>
    </row>
    <row r="7" spans="1:16" ht="30" customHeight="1" x14ac:dyDescent="0.25">
      <c r="A7" s="7" t="s">
        <v>15</v>
      </c>
      <c r="B7" s="8" t="s">
        <v>13</v>
      </c>
      <c r="C7" s="9">
        <v>196</v>
      </c>
      <c r="D7" s="9">
        <v>196</v>
      </c>
      <c r="E7" s="9">
        <v>196</v>
      </c>
      <c r="F7" s="9">
        <v>196</v>
      </c>
      <c r="G7" s="9">
        <v>196</v>
      </c>
      <c r="H7" s="9">
        <v>196</v>
      </c>
      <c r="I7" s="9">
        <v>196</v>
      </c>
      <c r="J7" s="9">
        <v>196</v>
      </c>
      <c r="K7" s="9">
        <v>196</v>
      </c>
      <c r="L7" s="9">
        <v>196</v>
      </c>
      <c r="M7" s="9">
        <v>196</v>
      </c>
      <c r="N7" s="9">
        <v>196</v>
      </c>
      <c r="O7" s="10">
        <v>195.99999999999997</v>
      </c>
      <c r="P7" s="11">
        <v>1</v>
      </c>
    </row>
    <row r="8" spans="1:16" ht="30" customHeight="1" x14ac:dyDescent="0.25">
      <c r="A8" s="7" t="s">
        <v>16</v>
      </c>
      <c r="B8" s="8" t="s">
        <v>17</v>
      </c>
      <c r="C8" s="15">
        <v>2.6836224489795919</v>
      </c>
      <c r="D8" s="15">
        <v>2.6851530612244896</v>
      </c>
      <c r="E8" s="15">
        <v>2.68515306122449</v>
      </c>
      <c r="F8" s="15">
        <v>2.684387755102041</v>
      </c>
      <c r="G8" s="15">
        <v>3.5215816326530609</v>
      </c>
      <c r="H8" s="15">
        <v>6.9266836734693875</v>
      </c>
      <c r="I8" s="15">
        <v>6.4884183673469389</v>
      </c>
      <c r="J8" s="15">
        <v>6.4884183673469389</v>
      </c>
      <c r="K8" s="15">
        <v>6.9266836734693875</v>
      </c>
      <c r="L8" s="15">
        <v>5.571071428571428</v>
      </c>
      <c r="M8" s="15">
        <v>3.5396938775510201</v>
      </c>
      <c r="N8" s="15">
        <v>2.700969387755102</v>
      </c>
      <c r="O8" s="10">
        <v>4.4162856909887243</v>
      </c>
      <c r="P8" s="11">
        <v>1.5251573786190771</v>
      </c>
    </row>
    <row r="9" spans="1:16" ht="30" customHeight="1" x14ac:dyDescent="0.25">
      <c r="A9" s="7" t="s">
        <v>18</v>
      </c>
      <c r="B9" s="16" t="s">
        <v>19</v>
      </c>
      <c r="C9" s="17">
        <v>391336.56</v>
      </c>
      <c r="D9" s="17">
        <v>353666.88</v>
      </c>
      <c r="E9" s="17">
        <v>391033.47000000003</v>
      </c>
      <c r="F9" s="17">
        <v>378820.8</v>
      </c>
      <c r="G9" s="17">
        <v>513531.12</v>
      </c>
      <c r="H9" s="17">
        <v>977493.6</v>
      </c>
      <c r="I9" s="17">
        <v>946167.12000000011</v>
      </c>
      <c r="J9" s="17">
        <v>946167.12000000011</v>
      </c>
      <c r="K9" s="17">
        <v>977493.6</v>
      </c>
      <c r="L9" s="17">
        <v>813487.85</v>
      </c>
      <c r="M9" s="17">
        <v>499521.6</v>
      </c>
      <c r="N9" s="17">
        <v>393866.16</v>
      </c>
      <c r="O9" s="18">
        <v>7582585.879999999</v>
      </c>
      <c r="P9" s="11">
        <v>1.5251573786190771</v>
      </c>
    </row>
    <row r="10" spans="1:16" ht="30" customHeight="1" x14ac:dyDescent="0.25">
      <c r="A10" s="7" t="s">
        <v>20</v>
      </c>
      <c r="B10" s="8" t="s">
        <v>13</v>
      </c>
      <c r="C10" s="14">
        <v>132.30611559139783</v>
      </c>
      <c r="D10" s="14">
        <v>171.87946428571428</v>
      </c>
      <c r="E10" s="14">
        <v>122.68102288021534</v>
      </c>
      <c r="F10" s="14">
        <v>180.35138888888886</v>
      </c>
      <c r="G10" s="14">
        <v>187.52284946236557</v>
      </c>
      <c r="H10" s="14">
        <v>135.07291666666666</v>
      </c>
      <c r="I10" s="14">
        <v>20.372311827956988</v>
      </c>
      <c r="J10" s="14">
        <v>11.700268817204302</v>
      </c>
      <c r="K10" s="14">
        <v>0.27777777777777779</v>
      </c>
      <c r="L10" s="14">
        <v>29.065771812080538</v>
      </c>
      <c r="M10" s="14">
        <v>157.09861111111113</v>
      </c>
      <c r="N10" s="14">
        <v>103.50604838709677</v>
      </c>
      <c r="O10" s="42">
        <v>103.60145547945204</v>
      </c>
      <c r="P10" s="11">
        <v>0.6616913672689253</v>
      </c>
    </row>
    <row r="11" spans="1:16" ht="30" customHeight="1" x14ac:dyDescent="0.25">
      <c r="A11" s="7" t="s">
        <v>20</v>
      </c>
      <c r="B11" s="8" t="s">
        <v>21</v>
      </c>
      <c r="C11" s="20">
        <v>0.67503120199692768</v>
      </c>
      <c r="D11" s="20">
        <v>0.87693604227405242</v>
      </c>
      <c r="E11" s="20">
        <v>0.62592358612354759</v>
      </c>
      <c r="F11" s="20">
        <v>0.92016014739229013</v>
      </c>
      <c r="G11" s="20">
        <v>0.95674923195084471</v>
      </c>
      <c r="H11" s="20">
        <v>0.6891475340136054</v>
      </c>
      <c r="I11" s="20">
        <v>0.10394036646916831</v>
      </c>
      <c r="J11" s="20">
        <v>5.9695249067368887E-2</v>
      </c>
      <c r="K11" s="20">
        <v>1.4172335600907029E-3</v>
      </c>
      <c r="L11" s="20">
        <v>0.14829475414326804</v>
      </c>
      <c r="M11" s="20">
        <v>0.80152352607709754</v>
      </c>
      <c r="N11" s="20">
        <v>0.5280920836076366</v>
      </c>
      <c r="O11" s="21">
        <v>0.52857885448700026</v>
      </c>
      <c r="P11" s="11"/>
    </row>
    <row r="12" spans="1:16" ht="30" customHeight="1" x14ac:dyDescent="0.25">
      <c r="A12" s="7" t="s">
        <v>22</v>
      </c>
      <c r="B12" s="16" t="s">
        <v>19</v>
      </c>
      <c r="C12" s="17">
        <v>262192.70250000001</v>
      </c>
      <c r="D12" s="17">
        <v>310141.65000000002</v>
      </c>
      <c r="E12" s="17">
        <v>242012.68</v>
      </c>
      <c r="F12" s="17">
        <v>349886.38</v>
      </c>
      <c r="G12" s="17">
        <v>495131.29</v>
      </c>
      <c r="H12" s="17">
        <v>640394.27</v>
      </c>
      <c r="I12" s="17">
        <v>53206.71</v>
      </c>
      <c r="J12" s="17">
        <v>28647.25</v>
      </c>
      <c r="K12" s="17">
        <v>590</v>
      </c>
      <c r="L12" s="17">
        <v>79177.62</v>
      </c>
      <c r="M12" s="17">
        <v>414684.93</v>
      </c>
      <c r="N12" s="17">
        <v>209752.315</v>
      </c>
      <c r="O12" s="18">
        <v>3085817.7975000003</v>
      </c>
      <c r="P12" s="11">
        <v>0.77705033657872946</v>
      </c>
    </row>
    <row r="13" spans="1:16" ht="30" customHeight="1" x14ac:dyDescent="0.25">
      <c r="A13" s="7" t="s">
        <v>23</v>
      </c>
      <c r="B13" s="8" t="s">
        <v>13</v>
      </c>
      <c r="C13" s="14">
        <v>63.693884408602152</v>
      </c>
      <c r="D13" s="14">
        <v>24.120535714285715</v>
      </c>
      <c r="E13" s="14">
        <v>73.318977119784662</v>
      </c>
      <c r="F13" s="14">
        <v>15.648611111111112</v>
      </c>
      <c r="G13" s="14">
        <v>8.831989247311828</v>
      </c>
      <c r="H13" s="14">
        <v>60.927083333333329</v>
      </c>
      <c r="I13" s="14">
        <v>175.62768817204301</v>
      </c>
      <c r="J13" s="14">
        <v>184.29973118279568</v>
      </c>
      <c r="K13" s="14">
        <v>195.7222222222222</v>
      </c>
      <c r="L13" s="14">
        <v>166.93422818791944</v>
      </c>
      <c r="M13" s="14">
        <v>38.901388888888889</v>
      </c>
      <c r="N13" s="14">
        <v>92.493951612903217</v>
      </c>
      <c r="O13" s="42">
        <v>92.428681506849301</v>
      </c>
      <c r="P13" s="11">
        <v>2.3441601211345651</v>
      </c>
    </row>
    <row r="14" spans="1:16" ht="30" customHeight="1" x14ac:dyDescent="0.25">
      <c r="A14" s="7" t="s">
        <v>24</v>
      </c>
      <c r="B14" s="16" t="s">
        <v>19</v>
      </c>
      <c r="C14" s="17">
        <v>42649.425000000003</v>
      </c>
      <c r="D14" s="17">
        <v>14588.1</v>
      </c>
      <c r="E14" s="17">
        <v>49028.4</v>
      </c>
      <c r="F14" s="17">
        <v>10140.299999999999</v>
      </c>
      <c r="G14" s="17">
        <v>5913.9</v>
      </c>
      <c r="H14" s="17">
        <v>39480.75</v>
      </c>
      <c r="I14" s="17">
        <v>117600.3</v>
      </c>
      <c r="J14" s="17">
        <v>123407.1</v>
      </c>
      <c r="K14" s="17">
        <v>126828</v>
      </c>
      <c r="L14" s="17">
        <v>111929.4</v>
      </c>
      <c r="M14" s="17">
        <v>25208.1</v>
      </c>
      <c r="N14" s="17">
        <v>61933.95</v>
      </c>
      <c r="O14" s="18">
        <v>728707.72499999998</v>
      </c>
      <c r="P14" s="11">
        <v>-2.3441601211345655</v>
      </c>
    </row>
    <row r="15" spans="1:16" x14ac:dyDescent="0.25">
      <c r="A15" s="22" t="s">
        <v>25</v>
      </c>
      <c r="B15" s="23"/>
      <c r="D15" s="25"/>
      <c r="P15" s="26"/>
    </row>
    <row r="16" spans="1:16" x14ac:dyDescent="0.25">
      <c r="P16" s="26"/>
    </row>
    <row r="17" spans="1:16" ht="15.75" thickBot="1" x14ac:dyDescent="0.3">
      <c r="A17" s="27" t="s">
        <v>152</v>
      </c>
      <c r="B17" s="2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5"/>
      <c r="P17" s="28"/>
    </row>
    <row r="18" spans="1:16" x14ac:dyDescent="0.25">
      <c r="A18" s="29" t="s">
        <v>26</v>
      </c>
      <c r="B18" s="30" t="s">
        <v>13</v>
      </c>
      <c r="C18" s="31">
        <v>59.213709677419352</v>
      </c>
      <c r="D18" s="31">
        <v>71.05654761904762</v>
      </c>
      <c r="E18" s="31">
        <v>63.52624495289367</v>
      </c>
      <c r="F18" s="31">
        <v>69.061111111111117</v>
      </c>
      <c r="G18" s="31">
        <v>111.59946236559139</v>
      </c>
      <c r="H18" s="31">
        <v>37.513888888888893</v>
      </c>
      <c r="I18" s="31">
        <v>19.791666666666664</v>
      </c>
      <c r="J18" s="31">
        <v>11.700268817204302</v>
      </c>
      <c r="K18" s="31">
        <v>0.27777777777777779</v>
      </c>
      <c r="L18" s="31">
        <v>23.966442953020135</v>
      </c>
      <c r="M18" s="31">
        <v>98.251388888888883</v>
      </c>
      <c r="N18" s="31">
        <v>35.04032258064516</v>
      </c>
      <c r="O18" s="32">
        <v>49.893264840182646</v>
      </c>
      <c r="P18" s="33">
        <v>0.92164057145869582</v>
      </c>
    </row>
    <row r="19" spans="1:16" x14ac:dyDescent="0.25">
      <c r="A19" s="34" t="s">
        <v>26</v>
      </c>
      <c r="B19" s="8" t="s">
        <v>21</v>
      </c>
      <c r="C19" s="20">
        <v>0.44755081360176568</v>
      </c>
      <c r="D19" s="20">
        <v>0.4134091755192506</v>
      </c>
      <c r="E19" s="20">
        <v>0.51781639459364581</v>
      </c>
      <c r="F19" s="20">
        <v>0.38292530784810525</v>
      </c>
      <c r="G19" s="20">
        <v>0.59512460847065241</v>
      </c>
      <c r="H19" s="20">
        <v>0.27773064959769678</v>
      </c>
      <c r="I19" s="20">
        <v>0.9714983176090255</v>
      </c>
      <c r="J19" s="20">
        <v>1</v>
      </c>
      <c r="K19" s="20">
        <v>1</v>
      </c>
      <c r="L19" s="20">
        <v>0.82455897293802527</v>
      </c>
      <c r="M19" s="20">
        <v>0.62541220570943579</v>
      </c>
      <c r="N19" s="20">
        <v>0.3385340579286702</v>
      </c>
      <c r="O19" s="43">
        <v>0.48158845461469701</v>
      </c>
      <c r="P19" s="11"/>
    </row>
    <row r="20" spans="1:16" x14ac:dyDescent="0.25">
      <c r="A20" s="35" t="s">
        <v>27</v>
      </c>
      <c r="B20" s="36" t="s">
        <v>13</v>
      </c>
      <c r="C20" s="37">
        <v>12.45967741935484</v>
      </c>
      <c r="D20" s="37">
        <v>12.388392857142858</v>
      </c>
      <c r="E20" s="37">
        <v>9.1655450874831761</v>
      </c>
      <c r="F20" s="37">
        <v>12.4375</v>
      </c>
      <c r="G20" s="37">
        <v>14.737903225806452</v>
      </c>
      <c r="H20" s="37">
        <v>53.711111111111116</v>
      </c>
      <c r="I20" s="37">
        <v>0</v>
      </c>
      <c r="J20" s="37">
        <v>0</v>
      </c>
      <c r="K20" s="37">
        <v>0</v>
      </c>
      <c r="L20" s="37">
        <v>0</v>
      </c>
      <c r="M20" s="37">
        <v>3.1458333333333335</v>
      </c>
      <c r="N20" s="37">
        <v>6.1088709677419359</v>
      </c>
      <c r="O20" s="38">
        <v>10.251940639269407</v>
      </c>
      <c r="P20" s="39">
        <v>0.50077787381158168</v>
      </c>
    </row>
    <row r="21" spans="1:16" x14ac:dyDescent="0.25">
      <c r="A21" s="34" t="s">
        <v>27</v>
      </c>
      <c r="B21" s="8" t="s">
        <v>21</v>
      </c>
      <c r="C21" s="20">
        <v>9.4173102759922106E-2</v>
      </c>
      <c r="D21" s="20">
        <v>7.2076049972727985E-2</v>
      </c>
      <c r="E21" s="20">
        <v>7.471037388099E-2</v>
      </c>
      <c r="F21" s="20">
        <v>6.8962596166434367E-2</v>
      </c>
      <c r="G21" s="20">
        <v>7.8592572948099529E-2</v>
      </c>
      <c r="H21" s="20">
        <v>0.39764530474795001</v>
      </c>
      <c r="I21" s="20">
        <v>0</v>
      </c>
      <c r="J21" s="20">
        <v>0</v>
      </c>
      <c r="K21" s="20">
        <v>0</v>
      </c>
      <c r="L21" s="20">
        <v>0</v>
      </c>
      <c r="M21" s="20">
        <v>2.0024577627286471E-2</v>
      </c>
      <c r="N21" s="20">
        <v>5.9019458890901662E-2</v>
      </c>
      <c r="O21" s="43">
        <v>9.8955565747845517E-2</v>
      </c>
      <c r="P21" s="11"/>
    </row>
    <row r="22" spans="1:16" x14ac:dyDescent="0.25">
      <c r="A22" s="35" t="s">
        <v>28</v>
      </c>
      <c r="B22" s="36" t="s">
        <v>13</v>
      </c>
      <c r="C22" s="37">
        <v>60.632728494623656</v>
      </c>
      <c r="D22" s="37">
        <v>88.43452380952381</v>
      </c>
      <c r="E22" s="37">
        <v>49.989232839838493</v>
      </c>
      <c r="F22" s="37">
        <v>98.852777777777774</v>
      </c>
      <c r="G22" s="37">
        <v>61.185483870967744</v>
      </c>
      <c r="H22" s="37">
        <v>43.847916666666663</v>
      </c>
      <c r="I22" s="37">
        <v>0.58064516129032262</v>
      </c>
      <c r="J22" s="37">
        <v>0</v>
      </c>
      <c r="K22" s="37">
        <v>0</v>
      </c>
      <c r="L22" s="37">
        <v>5.0993288590604031</v>
      </c>
      <c r="M22" s="37">
        <v>55.701388888888886</v>
      </c>
      <c r="N22" s="37">
        <v>62.35685483870968</v>
      </c>
      <c r="O22" s="38">
        <v>43.45624999999999</v>
      </c>
      <c r="P22" s="39">
        <v>0.53019119803788006</v>
      </c>
    </row>
    <row r="23" spans="1:16" x14ac:dyDescent="0.25">
      <c r="A23" s="34" t="s">
        <v>28</v>
      </c>
      <c r="B23" s="8" t="s">
        <v>21</v>
      </c>
      <c r="C23" s="20">
        <v>0.4582760836383124</v>
      </c>
      <c r="D23" s="20">
        <v>0.51451477450802141</v>
      </c>
      <c r="E23" s="20">
        <v>0.40747323152536424</v>
      </c>
      <c r="F23" s="20">
        <v>0.54811209598546051</v>
      </c>
      <c r="G23" s="20">
        <v>0.32628281858124819</v>
      </c>
      <c r="H23" s="20">
        <v>0.32462404565435338</v>
      </c>
      <c r="I23" s="20">
        <v>2.8501682390974472E-2</v>
      </c>
      <c r="J23" s="20">
        <v>0</v>
      </c>
      <c r="K23" s="20">
        <v>0</v>
      </c>
      <c r="L23" s="20">
        <v>0.1754410270619747</v>
      </c>
      <c r="M23" s="20">
        <v>0.35456321666327761</v>
      </c>
      <c r="N23" s="20">
        <v>0.60244648318042815</v>
      </c>
      <c r="O23" s="43">
        <v>0.41945597963745745</v>
      </c>
      <c r="P23" s="11"/>
    </row>
    <row r="24" spans="1:16" x14ac:dyDescent="0.25">
      <c r="A24" s="35" t="s">
        <v>31</v>
      </c>
      <c r="B24" s="36" t="s">
        <v>13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44">
        <v>0</v>
      </c>
      <c r="K24" s="37">
        <v>0</v>
      </c>
      <c r="L24" s="44">
        <v>0</v>
      </c>
      <c r="M24" s="44">
        <v>0</v>
      </c>
      <c r="N24" s="44">
        <v>0</v>
      </c>
      <c r="O24" s="38">
        <v>0</v>
      </c>
      <c r="P24" s="39"/>
    </row>
    <row r="25" spans="1:16" x14ac:dyDescent="0.25">
      <c r="A25" s="34" t="s">
        <v>31</v>
      </c>
      <c r="B25" s="8" t="s">
        <v>21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43">
        <v>0</v>
      </c>
      <c r="P25" s="11"/>
    </row>
    <row r="26" spans="1:16" x14ac:dyDescent="0.25">
      <c r="A26" s="22" t="s">
        <v>29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O8" sqref="O8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4" customWidth="1"/>
    <col min="15" max="15" width="10.7109375" style="24" customWidth="1"/>
    <col min="16" max="16" width="9.7109375" style="24" customWidth="1"/>
  </cols>
  <sheetData>
    <row r="1" spans="1:16" ht="18.75" x14ac:dyDescent="0.3">
      <c r="A1" s="1" t="s">
        <v>155</v>
      </c>
    </row>
    <row r="2" spans="1:16" ht="15.75" x14ac:dyDescent="0.25">
      <c r="A2" s="3" t="s">
        <v>138</v>
      </c>
    </row>
    <row r="4" spans="1:16" ht="15.75" thickBot="1" x14ac:dyDescent="0.3">
      <c r="A4" s="4"/>
      <c r="B4" s="4"/>
      <c r="C4" s="5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5">
        <v>2022</v>
      </c>
      <c r="P4" s="5" t="s">
        <v>151</v>
      </c>
    </row>
    <row r="5" spans="1:16" ht="30" customHeight="1" x14ac:dyDescent="0.25">
      <c r="A5" s="7" t="s">
        <v>12</v>
      </c>
      <c r="B5" s="8" t="s">
        <v>13</v>
      </c>
      <c r="C5" s="9">
        <v>68</v>
      </c>
      <c r="D5" s="9">
        <v>68</v>
      </c>
      <c r="E5" s="9">
        <v>68</v>
      </c>
      <c r="F5" s="9">
        <v>68</v>
      </c>
      <c r="G5" s="9">
        <v>68</v>
      </c>
      <c r="H5" s="9">
        <v>68</v>
      </c>
      <c r="I5" s="9">
        <v>68</v>
      </c>
      <c r="J5" s="9">
        <v>68</v>
      </c>
      <c r="K5" s="9">
        <v>68</v>
      </c>
      <c r="L5" s="9">
        <v>68</v>
      </c>
      <c r="M5" s="9">
        <v>68</v>
      </c>
      <c r="N5" s="9">
        <v>68</v>
      </c>
      <c r="O5" s="10">
        <v>68</v>
      </c>
      <c r="P5" s="11">
        <v>1</v>
      </c>
    </row>
    <row r="6" spans="1:16" ht="30" customHeight="1" x14ac:dyDescent="0.25">
      <c r="A6" s="7" t="s">
        <v>14</v>
      </c>
      <c r="B6" s="8" t="s">
        <v>13</v>
      </c>
      <c r="C6" s="9">
        <v>68</v>
      </c>
      <c r="D6" s="9">
        <v>68</v>
      </c>
      <c r="E6" s="9">
        <v>68</v>
      </c>
      <c r="F6" s="9">
        <v>68</v>
      </c>
      <c r="G6" s="9">
        <v>68</v>
      </c>
      <c r="H6" s="9">
        <v>68</v>
      </c>
      <c r="I6" s="9">
        <v>68</v>
      </c>
      <c r="J6" s="9">
        <v>68</v>
      </c>
      <c r="K6" s="9">
        <v>68</v>
      </c>
      <c r="L6" s="9">
        <v>68</v>
      </c>
      <c r="M6" s="9">
        <v>68</v>
      </c>
      <c r="N6" s="9">
        <v>68</v>
      </c>
      <c r="O6" s="10">
        <v>68</v>
      </c>
      <c r="P6" s="11">
        <v>1</v>
      </c>
    </row>
    <row r="7" spans="1:16" ht="30" customHeight="1" x14ac:dyDescent="0.25">
      <c r="A7" s="7" t="s">
        <v>15</v>
      </c>
      <c r="B7" s="8" t="s">
        <v>13</v>
      </c>
      <c r="C7" s="9">
        <v>68</v>
      </c>
      <c r="D7" s="9">
        <v>68</v>
      </c>
      <c r="E7" s="9">
        <v>68</v>
      </c>
      <c r="F7" s="9">
        <v>68</v>
      </c>
      <c r="G7" s="9">
        <v>68</v>
      </c>
      <c r="H7" s="9">
        <v>68</v>
      </c>
      <c r="I7" s="9">
        <v>68</v>
      </c>
      <c r="J7" s="9">
        <v>68</v>
      </c>
      <c r="K7" s="9">
        <v>68</v>
      </c>
      <c r="L7" s="9">
        <v>68</v>
      </c>
      <c r="M7" s="9">
        <v>68</v>
      </c>
      <c r="N7" s="9">
        <v>68</v>
      </c>
      <c r="O7" s="10">
        <v>68</v>
      </c>
      <c r="P7" s="11">
        <v>1</v>
      </c>
    </row>
    <row r="8" spans="1:16" ht="30" customHeight="1" x14ac:dyDescent="0.25">
      <c r="A8" s="7" t="s">
        <v>16</v>
      </c>
      <c r="B8" s="8" t="s">
        <v>17</v>
      </c>
      <c r="C8" s="15">
        <v>1.5829411764705883</v>
      </c>
      <c r="D8" s="15">
        <v>1.5741176470588238</v>
      </c>
      <c r="E8" s="15">
        <v>1.591764705882353</v>
      </c>
      <c r="F8" s="15">
        <v>1.5873529411764706</v>
      </c>
      <c r="G8" s="15">
        <v>1.6558823529411766</v>
      </c>
      <c r="H8" s="15">
        <v>1.6602941176470589</v>
      </c>
      <c r="I8" s="15">
        <v>1.6558823529411766</v>
      </c>
      <c r="J8" s="15">
        <v>1.6558823529411766</v>
      </c>
      <c r="K8" s="15">
        <v>1.6602941176470589</v>
      </c>
      <c r="L8" s="15">
        <v>1.6514705882352942</v>
      </c>
      <c r="M8" s="15">
        <v>1.5873529411764706</v>
      </c>
      <c r="N8" s="15">
        <v>1.5829411764705883</v>
      </c>
      <c r="O8" s="10">
        <v>1.620866606231534</v>
      </c>
      <c r="P8" s="11">
        <v>1.1033981429974862</v>
      </c>
    </row>
    <row r="9" spans="1:16" ht="30" customHeight="1" x14ac:dyDescent="0.25">
      <c r="A9" s="7" t="s">
        <v>18</v>
      </c>
      <c r="B9" s="16" t="s">
        <v>19</v>
      </c>
      <c r="C9" s="17">
        <v>80084.160000000003</v>
      </c>
      <c r="D9" s="17">
        <v>71930.880000000005</v>
      </c>
      <c r="E9" s="17">
        <v>80422.320000000007</v>
      </c>
      <c r="F9" s="17">
        <v>77716.800000000003</v>
      </c>
      <c r="G9" s="17">
        <v>83774.399999999994</v>
      </c>
      <c r="H9" s="17">
        <v>81288</v>
      </c>
      <c r="I9" s="17">
        <v>83774.399999999994</v>
      </c>
      <c r="J9" s="17">
        <v>83774.399999999994</v>
      </c>
      <c r="K9" s="17">
        <v>81288</v>
      </c>
      <c r="L9" s="17">
        <v>83663.5</v>
      </c>
      <c r="M9" s="17">
        <v>77716.800000000003</v>
      </c>
      <c r="N9" s="17">
        <v>80084.160000000003</v>
      </c>
      <c r="O9" s="18">
        <v>965517.82000000018</v>
      </c>
      <c r="P9" s="11">
        <v>1.103398142997486</v>
      </c>
    </row>
    <row r="10" spans="1:16" ht="30" customHeight="1" x14ac:dyDescent="0.25">
      <c r="A10" s="7" t="s">
        <v>20</v>
      </c>
      <c r="B10" s="8" t="s">
        <v>13</v>
      </c>
      <c r="C10" s="14">
        <v>59.528897849462361</v>
      </c>
      <c r="D10" s="14">
        <v>56.043154761904759</v>
      </c>
      <c r="E10" s="14">
        <v>53.590847913862717</v>
      </c>
      <c r="F10" s="14">
        <v>60.313888888888883</v>
      </c>
      <c r="G10" s="14">
        <v>59.217741935483872</v>
      </c>
      <c r="H10" s="14">
        <v>57.108333333333334</v>
      </c>
      <c r="I10" s="14">
        <v>59.481182795698928</v>
      </c>
      <c r="J10" s="14">
        <v>54.731182795698928</v>
      </c>
      <c r="K10" s="14">
        <v>36.080555555555556</v>
      </c>
      <c r="L10" s="14">
        <v>58.622818791946308</v>
      </c>
      <c r="M10" s="14">
        <v>55.018055555555556</v>
      </c>
      <c r="N10" s="14">
        <v>57.380376344086024</v>
      </c>
      <c r="O10" s="42">
        <v>55.62791095890411</v>
      </c>
      <c r="P10" s="11">
        <v>0.97061178556134287</v>
      </c>
    </row>
    <row r="11" spans="1:16" ht="30" customHeight="1" x14ac:dyDescent="0.25">
      <c r="A11" s="7" t="s">
        <v>20</v>
      </c>
      <c r="B11" s="8" t="s">
        <v>21</v>
      </c>
      <c r="C11" s="20">
        <v>0.8754249683744465</v>
      </c>
      <c r="D11" s="20">
        <v>0.82416404061624648</v>
      </c>
      <c r="E11" s="20">
        <v>0.7881007046156282</v>
      </c>
      <c r="F11" s="20">
        <v>0.88696895424836597</v>
      </c>
      <c r="G11" s="20">
        <v>0.87084914611005693</v>
      </c>
      <c r="H11" s="20">
        <v>0.83982843137254903</v>
      </c>
      <c r="I11" s="20">
        <v>0.87472327640733716</v>
      </c>
      <c r="J11" s="20">
        <v>0.8048703352308666</v>
      </c>
      <c r="K11" s="20">
        <v>0.53059640522875817</v>
      </c>
      <c r="L11" s="20">
        <v>0.86210027635215158</v>
      </c>
      <c r="M11" s="20">
        <v>0.80908905228758166</v>
      </c>
      <c r="N11" s="20">
        <v>0.843829063883618</v>
      </c>
      <c r="O11" s="21">
        <v>0.81805751410153105</v>
      </c>
      <c r="P11" s="11"/>
    </row>
    <row r="12" spans="1:16" ht="30" customHeight="1" x14ac:dyDescent="0.25">
      <c r="A12" s="7" t="s">
        <v>22</v>
      </c>
      <c r="B12" s="16" t="s">
        <v>19</v>
      </c>
      <c r="C12" s="17">
        <v>68854.710000000006</v>
      </c>
      <c r="D12" s="17">
        <v>58005.78</v>
      </c>
      <c r="E12" s="17">
        <v>61627.68</v>
      </c>
      <c r="F12" s="17">
        <v>67553.16</v>
      </c>
      <c r="G12" s="17">
        <v>72402.84</v>
      </c>
      <c r="H12" s="17">
        <v>67738.62</v>
      </c>
      <c r="I12" s="17">
        <v>72900.28</v>
      </c>
      <c r="J12" s="17">
        <v>66386.720000000001</v>
      </c>
      <c r="K12" s="17">
        <v>37901.040000000001</v>
      </c>
      <c r="L12" s="17">
        <v>71200.89</v>
      </c>
      <c r="M12" s="17">
        <v>61642.81</v>
      </c>
      <c r="N12" s="17">
        <v>67044.42</v>
      </c>
      <c r="O12" s="18">
        <v>773258.95000000007</v>
      </c>
      <c r="P12" s="11">
        <v>1.0716040370726776</v>
      </c>
    </row>
    <row r="13" spans="1:16" ht="30" customHeight="1" x14ac:dyDescent="0.25">
      <c r="A13" s="7" t="s">
        <v>23</v>
      </c>
      <c r="B13" s="8" t="s">
        <v>13</v>
      </c>
      <c r="C13" s="14">
        <v>8.471102150537634</v>
      </c>
      <c r="D13" s="14">
        <v>11.956845238095239</v>
      </c>
      <c r="E13" s="14">
        <v>14.409152086137281</v>
      </c>
      <c r="F13" s="14">
        <v>7.6861111111111118</v>
      </c>
      <c r="G13" s="14">
        <v>8.7822580645161299</v>
      </c>
      <c r="H13" s="14">
        <v>10.933333333333334</v>
      </c>
      <c r="I13" s="14">
        <v>8.5188172043010759</v>
      </c>
      <c r="J13" s="14">
        <v>13.268817204301076</v>
      </c>
      <c r="K13" s="14">
        <v>31.919444444444444</v>
      </c>
      <c r="L13" s="14">
        <v>9.4577181208053691</v>
      </c>
      <c r="M13" s="14">
        <v>13.02361111111111</v>
      </c>
      <c r="N13" s="14">
        <v>10.65994623655914</v>
      </c>
      <c r="O13" s="42">
        <v>12.389212328767124</v>
      </c>
      <c r="P13" s="11">
        <v>1.1591935914552738</v>
      </c>
    </row>
    <row r="14" spans="1:16" ht="30" customHeight="1" x14ac:dyDescent="0.25">
      <c r="A14" s="7" t="s">
        <v>24</v>
      </c>
      <c r="B14" s="16" t="s">
        <v>19</v>
      </c>
      <c r="C14" s="17">
        <v>1323.5250000000001</v>
      </c>
      <c r="D14" s="17">
        <v>1687.35</v>
      </c>
      <c r="E14" s="17">
        <v>2248.2600000000002</v>
      </c>
      <c r="F14" s="17">
        <v>1162.1400000000001</v>
      </c>
      <c r="G14" s="17">
        <v>1372.14</v>
      </c>
      <c r="H14" s="17">
        <v>1653.12</v>
      </c>
      <c r="I14" s="17">
        <v>1330.98</v>
      </c>
      <c r="J14" s="17">
        <v>2073.12</v>
      </c>
      <c r="K14" s="17">
        <v>4826.22</v>
      </c>
      <c r="L14" s="17">
        <v>1479.66</v>
      </c>
      <c r="M14" s="17">
        <v>1969.17</v>
      </c>
      <c r="N14" s="17">
        <v>1665.51</v>
      </c>
      <c r="O14" s="18">
        <v>22791.194999999996</v>
      </c>
      <c r="P14" s="11">
        <v>-1.1591935914552736</v>
      </c>
    </row>
    <row r="15" spans="1:16" x14ac:dyDescent="0.25">
      <c r="A15" s="22" t="s">
        <v>25</v>
      </c>
      <c r="B15" s="23"/>
      <c r="D15" s="25"/>
      <c r="P15" s="45"/>
    </row>
    <row r="16" spans="1:16" x14ac:dyDescent="0.25">
      <c r="P16" s="45"/>
    </row>
    <row r="17" spans="1:16" ht="15.75" thickBot="1" x14ac:dyDescent="0.3">
      <c r="A17" s="27" t="s">
        <v>152</v>
      </c>
      <c r="B17" s="2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5"/>
      <c r="P17" s="46"/>
    </row>
    <row r="18" spans="1:16" x14ac:dyDescent="0.25">
      <c r="A18" s="29" t="s">
        <v>26</v>
      </c>
      <c r="B18" s="30" t="s">
        <v>13</v>
      </c>
      <c r="C18" s="31">
        <v>9.663978494623656</v>
      </c>
      <c r="D18" s="31">
        <v>9.0773809523809526</v>
      </c>
      <c r="E18" s="31">
        <v>7.4293405114401079</v>
      </c>
      <c r="F18" s="31">
        <v>9.6944444444444446</v>
      </c>
      <c r="G18" s="31">
        <v>8.185483870967742</v>
      </c>
      <c r="H18" s="31">
        <v>7.1388888888888893</v>
      </c>
      <c r="I18" s="31">
        <v>8.1451612903225801</v>
      </c>
      <c r="J18" s="31">
        <v>7.688172043010753</v>
      </c>
      <c r="K18" s="31">
        <v>8.0555555555555554</v>
      </c>
      <c r="L18" s="31">
        <v>6.5167785234899327</v>
      </c>
      <c r="M18" s="31">
        <v>6.7638888888888893</v>
      </c>
      <c r="N18" s="31">
        <v>8.400537634408602</v>
      </c>
      <c r="O18" s="32">
        <v>8.0565068493150687</v>
      </c>
      <c r="P18" s="33">
        <v>0.48350632000822108</v>
      </c>
    </row>
    <row r="19" spans="1:16" x14ac:dyDescent="0.25">
      <c r="A19" s="34" t="s">
        <v>26</v>
      </c>
      <c r="B19" s="8" t="s">
        <v>21</v>
      </c>
      <c r="C19" s="20">
        <v>0.1623409611758995</v>
      </c>
      <c r="D19" s="20">
        <v>0.16197127001407294</v>
      </c>
      <c r="E19" s="20">
        <v>0.13863077000351601</v>
      </c>
      <c r="F19" s="20">
        <v>0.1607332013079722</v>
      </c>
      <c r="G19" s="20">
        <v>0.13822688274547187</v>
      </c>
      <c r="H19" s="20">
        <v>0.12500608006225986</v>
      </c>
      <c r="I19" s="20">
        <v>0.13693677407691959</v>
      </c>
      <c r="J19" s="20">
        <v>0.14047151277013753</v>
      </c>
      <c r="K19" s="20">
        <v>0.22326584032643004</v>
      </c>
      <c r="L19" s="20">
        <v>0.11116453725328571</v>
      </c>
      <c r="M19" s="20">
        <v>0.12293943907303159</v>
      </c>
      <c r="N19" s="20">
        <v>0.14640088074769858</v>
      </c>
      <c r="O19" s="43">
        <v>0.14482849904730244</v>
      </c>
      <c r="P19" s="11"/>
    </row>
    <row r="20" spans="1:16" x14ac:dyDescent="0.25">
      <c r="A20" s="35" t="s">
        <v>27</v>
      </c>
      <c r="B20" s="36" t="s">
        <v>13</v>
      </c>
      <c r="C20" s="37">
        <v>22.348790322580644</v>
      </c>
      <c r="D20" s="37">
        <v>22.023809523809526</v>
      </c>
      <c r="E20" s="37">
        <v>23.445491251682366</v>
      </c>
      <c r="F20" s="37">
        <v>23.222222222222221</v>
      </c>
      <c r="G20" s="37">
        <v>23.387096774193548</v>
      </c>
      <c r="H20" s="37">
        <v>22.472222222222225</v>
      </c>
      <c r="I20" s="37">
        <v>23.837365591397848</v>
      </c>
      <c r="J20" s="37">
        <v>19.469086021505376</v>
      </c>
      <c r="K20" s="37">
        <v>16.916666666666668</v>
      </c>
      <c r="L20" s="37">
        <v>27.982550335570469</v>
      </c>
      <c r="M20" s="37">
        <v>20.990277777777777</v>
      </c>
      <c r="N20" s="37">
        <v>22.520161290322584</v>
      </c>
      <c r="O20" s="38">
        <v>22.404394977168952</v>
      </c>
      <c r="P20" s="39">
        <v>0.80353779764829214</v>
      </c>
    </row>
    <row r="21" spans="1:16" x14ac:dyDescent="0.25">
      <c r="A21" s="34" t="s">
        <v>27</v>
      </c>
      <c r="B21" s="8" t="s">
        <v>21</v>
      </c>
      <c r="C21" s="20">
        <v>0.37542758441617091</v>
      </c>
      <c r="D21" s="20">
        <v>0.39297947478824252</v>
      </c>
      <c r="E21" s="20">
        <v>0.4374905821487769</v>
      </c>
      <c r="F21" s="20">
        <v>0.3850227974024778</v>
      </c>
      <c r="G21" s="20">
        <v>0.39493395070134824</v>
      </c>
      <c r="H21" s="20">
        <v>0.39350162945668565</v>
      </c>
      <c r="I21" s="20">
        <v>0.4007547340353414</v>
      </c>
      <c r="J21" s="20">
        <v>0.35572200392927306</v>
      </c>
      <c r="K21" s="20">
        <v>0.46885826468550312</v>
      </c>
      <c r="L21" s="20">
        <v>0.47733205110592114</v>
      </c>
      <c r="M21" s="20">
        <v>0.38151616893444068</v>
      </c>
      <c r="N21" s="20">
        <v>0.39247148110843039</v>
      </c>
      <c r="O21" s="43">
        <v>0.40275456314943248</v>
      </c>
      <c r="P21" s="11"/>
    </row>
    <row r="22" spans="1:16" x14ac:dyDescent="0.25">
      <c r="A22" s="35" t="s">
        <v>28</v>
      </c>
      <c r="B22" s="36" t="s">
        <v>13</v>
      </c>
      <c r="C22" s="37">
        <v>14.516129032258064</v>
      </c>
      <c r="D22" s="37">
        <v>13.876488095238095</v>
      </c>
      <c r="E22" s="37">
        <v>13.915208613728129</v>
      </c>
      <c r="F22" s="37">
        <v>14.830555555555556</v>
      </c>
      <c r="G22" s="37">
        <v>10.645161290322582</v>
      </c>
      <c r="H22" s="37">
        <v>10.497222222222224</v>
      </c>
      <c r="I22" s="37">
        <v>10.498655913978494</v>
      </c>
      <c r="J22" s="37">
        <v>10.573924731182796</v>
      </c>
      <c r="K22" s="37">
        <v>10.541666666666666</v>
      </c>
      <c r="L22" s="37">
        <v>10.957046979865771</v>
      </c>
      <c r="M22" s="37">
        <v>14.263888888888888</v>
      </c>
      <c r="N22" s="37">
        <v>13.45967741935484</v>
      </c>
      <c r="O22" s="38">
        <v>12.367009132420092</v>
      </c>
      <c r="P22" s="39">
        <v>0.96864326460542538</v>
      </c>
    </row>
    <row r="23" spans="1:16" x14ac:dyDescent="0.25">
      <c r="A23" s="34" t="s">
        <v>28</v>
      </c>
      <c r="B23" s="8" t="s">
        <v>21</v>
      </c>
      <c r="C23" s="20">
        <v>0.24385012248952914</v>
      </c>
      <c r="D23" s="20">
        <v>0.24760362178380818</v>
      </c>
      <c r="E23" s="20">
        <v>0.25965643678738259</v>
      </c>
      <c r="F23" s="20">
        <v>0.2458895592502188</v>
      </c>
      <c r="G23" s="20">
        <v>0.17976303962957921</v>
      </c>
      <c r="H23" s="20">
        <v>0.18381244223940854</v>
      </c>
      <c r="I23" s="20">
        <v>0.17650381886383151</v>
      </c>
      <c r="J23" s="20">
        <v>0.19319744597249508</v>
      </c>
      <c r="K23" s="20">
        <v>0.29217029794441451</v>
      </c>
      <c r="L23" s="20">
        <v>0.18690754224481385</v>
      </c>
      <c r="M23" s="20">
        <v>0.25925832428748136</v>
      </c>
      <c r="N23" s="20">
        <v>0.23456934716919259</v>
      </c>
      <c r="O23" s="43">
        <v>0.22231661982698561</v>
      </c>
      <c r="P23" s="11"/>
    </row>
    <row r="24" spans="1:16" x14ac:dyDescent="0.25">
      <c r="A24" s="35" t="s">
        <v>31</v>
      </c>
      <c r="B24" s="36" t="s">
        <v>13</v>
      </c>
      <c r="C24" s="37">
        <v>13</v>
      </c>
      <c r="D24" s="37">
        <v>11.06547619047619</v>
      </c>
      <c r="E24" s="37">
        <v>8.8008075370121137</v>
      </c>
      <c r="F24" s="37">
        <v>12.566666666666666</v>
      </c>
      <c r="G24" s="37">
        <v>17</v>
      </c>
      <c r="H24" s="37">
        <v>17</v>
      </c>
      <c r="I24" s="37">
        <v>17</v>
      </c>
      <c r="J24" s="37">
        <v>17</v>
      </c>
      <c r="K24" s="37">
        <v>0.56666666666666665</v>
      </c>
      <c r="L24" s="37">
        <v>13.166442953020134</v>
      </c>
      <c r="M24" s="37">
        <v>13</v>
      </c>
      <c r="N24" s="37">
        <v>13</v>
      </c>
      <c r="O24" s="38">
        <v>12.8</v>
      </c>
      <c r="P24" s="39"/>
    </row>
    <row r="25" spans="1:16" x14ac:dyDescent="0.25">
      <c r="A25" s="34" t="s">
        <v>31</v>
      </c>
      <c r="B25" s="8" t="s">
        <v>21</v>
      </c>
      <c r="C25" s="20">
        <v>0.21838133191840053</v>
      </c>
      <c r="D25" s="20">
        <v>0.19744563341387633</v>
      </c>
      <c r="E25" s="20">
        <v>0.1642222110603245</v>
      </c>
      <c r="F25" s="20">
        <v>0.20835444203933129</v>
      </c>
      <c r="G25" s="20">
        <v>0.28707612692360068</v>
      </c>
      <c r="H25" s="20">
        <v>0.29767984824164601</v>
      </c>
      <c r="I25" s="20">
        <v>0.28580467302390744</v>
      </c>
      <c r="J25" s="20">
        <v>0.31060903732809431</v>
      </c>
      <c r="K25" s="20">
        <v>1.570559704365232E-2</v>
      </c>
      <c r="L25" s="20">
        <v>0.22459586939597931</v>
      </c>
      <c r="M25" s="20">
        <v>0.23628606770504632</v>
      </c>
      <c r="N25" s="20">
        <v>0.2265582909746785</v>
      </c>
      <c r="O25" s="43">
        <v>0.23010031797627953</v>
      </c>
      <c r="P25" s="11"/>
    </row>
    <row r="26" spans="1:16" x14ac:dyDescent="0.25">
      <c r="A26" s="22" t="s">
        <v>29</v>
      </c>
      <c r="O26" s="47"/>
    </row>
    <row r="27" spans="1:16" x14ac:dyDescent="0.25">
      <c r="O27" s="48"/>
    </row>
    <row r="28" spans="1:16" x14ac:dyDescent="0.25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1:16" x14ac:dyDescent="0.25"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1" spans="1:16" x14ac:dyDescent="0.25"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9"/>
  <sheetViews>
    <sheetView workbookViewId="0">
      <selection activeCell="Q4" sqref="Q4"/>
    </sheetView>
  </sheetViews>
  <sheetFormatPr defaultRowHeight="15" x14ac:dyDescent="0.25"/>
  <cols>
    <col min="1" max="1" width="11.5703125" customWidth="1"/>
    <col min="2" max="2" width="6.5703125" customWidth="1"/>
    <col min="3" max="3" width="10.28515625" hidden="1" customWidth="1"/>
    <col min="4" max="8" width="10.28515625" customWidth="1"/>
    <col min="9" max="9" width="10.28515625" hidden="1" customWidth="1"/>
    <col min="10" max="14" width="10.28515625" customWidth="1"/>
    <col min="17" max="17" width="20.28515625" customWidth="1"/>
  </cols>
  <sheetData>
    <row r="3" spans="1:26" x14ac:dyDescent="0.25">
      <c r="B3" s="19"/>
      <c r="C3" s="19"/>
    </row>
    <row r="4" spans="1:26" x14ac:dyDescent="0.25">
      <c r="B4" s="19"/>
      <c r="C4" s="19"/>
    </row>
    <row r="6" spans="1:26" x14ac:dyDescent="0.25">
      <c r="R6">
        <v>2014</v>
      </c>
      <c r="S6">
        <v>2015</v>
      </c>
      <c r="T6">
        <v>2016</v>
      </c>
      <c r="U6">
        <v>2017</v>
      </c>
      <c r="V6">
        <v>2018</v>
      </c>
      <c r="W6">
        <v>2019</v>
      </c>
      <c r="X6">
        <v>2020</v>
      </c>
      <c r="Y6">
        <v>2021</v>
      </c>
      <c r="Z6">
        <v>2022</v>
      </c>
    </row>
    <row r="7" spans="1:26" x14ac:dyDescent="0.25">
      <c r="B7" s="19"/>
      <c r="C7" s="19"/>
      <c r="Q7" t="s">
        <v>120</v>
      </c>
      <c r="R7" s="19">
        <v>-87222</v>
      </c>
      <c r="S7" s="19">
        <v>-110950</v>
      </c>
      <c r="T7" s="19">
        <v>-28159</v>
      </c>
      <c r="U7" s="19">
        <v>-31199.606</v>
      </c>
      <c r="V7" s="19">
        <v>-45061.891999999898</v>
      </c>
      <c r="W7" s="19">
        <v>-42009.928999999996</v>
      </c>
      <c r="X7" s="19">
        <v>-29318.467999999993</v>
      </c>
      <c r="Y7" s="19">
        <v>-80435.231999999989</v>
      </c>
      <c r="Z7" s="19">
        <v>-86765.32</v>
      </c>
    </row>
    <row r="8" spans="1:26" x14ac:dyDescent="0.25">
      <c r="B8" s="19"/>
      <c r="C8" s="19"/>
      <c r="Q8" t="s">
        <v>121</v>
      </c>
      <c r="R8" s="19">
        <v>160838.80600000001</v>
      </c>
      <c r="S8" s="19">
        <v>166862.633</v>
      </c>
      <c r="T8" s="19">
        <v>80310.448999999993</v>
      </c>
      <c r="U8" s="19">
        <v>56105.484999999986</v>
      </c>
      <c r="V8" s="19">
        <v>39814.040999999997</v>
      </c>
      <c r="W8" s="19">
        <v>38864.148000000008</v>
      </c>
      <c r="X8" s="19">
        <v>52586.780000000013</v>
      </c>
      <c r="Y8" s="19">
        <v>35417.218000000008</v>
      </c>
      <c r="Z8" s="19">
        <v>33013.970999999998</v>
      </c>
    </row>
    <row r="9" spans="1:26" x14ac:dyDescent="0.25">
      <c r="Q9" t="s">
        <v>122</v>
      </c>
      <c r="R9" s="19">
        <v>-225</v>
      </c>
      <c r="S9" s="19">
        <v>-188</v>
      </c>
      <c r="T9" s="19">
        <v>-313</v>
      </c>
      <c r="U9" s="19">
        <v>-178.553</v>
      </c>
      <c r="V9" s="19">
        <v>-189.69900000000001</v>
      </c>
      <c r="W9" s="19">
        <v>-185.67400000000001</v>
      </c>
      <c r="X9" s="19">
        <v>-149.01499999999999</v>
      </c>
      <c r="Y9" s="19">
        <v>-742.21500000000003</v>
      </c>
      <c r="Z9" s="19">
        <v>-269.99900000000002</v>
      </c>
    </row>
    <row r="10" spans="1:26" x14ac:dyDescent="0.25">
      <c r="Q10" t="s">
        <v>123</v>
      </c>
      <c r="R10" s="19">
        <v>205.845</v>
      </c>
      <c r="S10" s="19">
        <v>233.15</v>
      </c>
      <c r="T10" s="19">
        <v>238.69799999999998</v>
      </c>
      <c r="U10" s="19">
        <v>156.68200000000002</v>
      </c>
      <c r="V10" s="19">
        <v>199.49900000000002</v>
      </c>
      <c r="W10" s="19">
        <v>171.32299999999998</v>
      </c>
      <c r="X10" s="19">
        <v>218.19</v>
      </c>
      <c r="Y10" s="19">
        <v>118.096</v>
      </c>
      <c r="Z10" s="19">
        <v>215.99600000000001</v>
      </c>
    </row>
    <row r="11" spans="1:26" x14ac:dyDescent="0.25">
      <c r="B11" s="19"/>
      <c r="C11" s="19"/>
    </row>
    <row r="12" spans="1:26" x14ac:dyDescent="0.25">
      <c r="B12" s="19"/>
      <c r="C12" s="19"/>
    </row>
    <row r="15" spans="1:26" ht="23.25" customHeight="1" x14ac:dyDescent="0.25">
      <c r="A15" s="191" t="s">
        <v>178</v>
      </c>
    </row>
    <row r="16" spans="1:26" ht="16.5" thickBot="1" x14ac:dyDescent="0.3">
      <c r="A16" s="177" t="s">
        <v>40</v>
      </c>
      <c r="B16" s="173"/>
      <c r="C16" s="196" t="s">
        <v>120</v>
      </c>
      <c r="D16" s="197"/>
      <c r="E16" s="197"/>
      <c r="F16" s="197"/>
      <c r="G16" s="197"/>
      <c r="H16" s="198"/>
      <c r="I16" s="196" t="s">
        <v>121</v>
      </c>
      <c r="J16" s="197"/>
      <c r="K16" s="197"/>
      <c r="L16" s="197"/>
      <c r="M16" s="197"/>
      <c r="N16" s="198"/>
    </row>
    <row r="17" spans="1:14" ht="16.5" thickBot="1" x14ac:dyDescent="0.3">
      <c r="A17" s="178"/>
      <c r="B17" s="174"/>
      <c r="C17" s="164">
        <f t="shared" ref="C17:C18" si="0">T6</f>
        <v>2016</v>
      </c>
      <c r="D17" s="165">
        <f>V6</f>
        <v>2018</v>
      </c>
      <c r="E17" s="165">
        <f t="shared" ref="E17:H17" si="1">W6</f>
        <v>2019</v>
      </c>
      <c r="F17" s="165">
        <f t="shared" si="1"/>
        <v>2020</v>
      </c>
      <c r="G17" s="165">
        <f t="shared" si="1"/>
        <v>2021</v>
      </c>
      <c r="H17" s="169">
        <f t="shared" si="1"/>
        <v>2022</v>
      </c>
      <c r="I17" s="164">
        <f>T6</f>
        <v>2016</v>
      </c>
      <c r="J17" s="165">
        <f>V6</f>
        <v>2018</v>
      </c>
      <c r="K17" s="165">
        <f t="shared" ref="K17:N17" si="2">W6</f>
        <v>2019</v>
      </c>
      <c r="L17" s="165">
        <f t="shared" si="2"/>
        <v>2020</v>
      </c>
      <c r="M17" s="165">
        <f t="shared" si="2"/>
        <v>2021</v>
      </c>
      <c r="N17" s="169">
        <f t="shared" si="2"/>
        <v>2022</v>
      </c>
    </row>
    <row r="18" spans="1:14" ht="15.75" x14ac:dyDescent="0.25">
      <c r="A18" s="179" t="s">
        <v>58</v>
      </c>
      <c r="B18" s="175" t="s">
        <v>33</v>
      </c>
      <c r="C18" s="166">
        <f t="shared" si="0"/>
        <v>-28159</v>
      </c>
      <c r="D18" s="170">
        <f>V7</f>
        <v>-45061.891999999898</v>
      </c>
      <c r="E18" s="170">
        <f t="shared" ref="E18:H18" si="3">W7</f>
        <v>-42009.928999999996</v>
      </c>
      <c r="F18" s="170">
        <f t="shared" si="3"/>
        <v>-29318.467999999993</v>
      </c>
      <c r="G18" s="170">
        <f t="shared" si="3"/>
        <v>-80435.231999999989</v>
      </c>
      <c r="H18" s="171">
        <f t="shared" si="3"/>
        <v>-86765.32</v>
      </c>
      <c r="I18" s="166">
        <f>T8</f>
        <v>80310.448999999993</v>
      </c>
      <c r="J18" s="170">
        <f>V8</f>
        <v>39814.040999999997</v>
      </c>
      <c r="K18" s="170">
        <f t="shared" ref="K18:N18" si="4">W8</f>
        <v>38864.148000000008</v>
      </c>
      <c r="L18" s="170">
        <f t="shared" si="4"/>
        <v>52586.780000000013</v>
      </c>
      <c r="M18" s="170">
        <f t="shared" si="4"/>
        <v>35417.218000000008</v>
      </c>
      <c r="N18" s="171">
        <f t="shared" si="4"/>
        <v>33013.970999999998</v>
      </c>
    </row>
    <row r="19" spans="1:14" ht="16.5" thickBot="1" x14ac:dyDescent="0.3">
      <c r="A19" s="178" t="s">
        <v>124</v>
      </c>
      <c r="B19" s="176" t="s">
        <v>13</v>
      </c>
      <c r="C19" s="167">
        <f t="shared" ref="C19" si="5">T9</f>
        <v>-313</v>
      </c>
      <c r="D19" s="168">
        <f>V9</f>
        <v>-189.69900000000001</v>
      </c>
      <c r="E19" s="168">
        <f t="shared" ref="E19:H19" si="6">W9</f>
        <v>-185.67400000000001</v>
      </c>
      <c r="F19" s="168">
        <f t="shared" si="6"/>
        <v>-149.01499999999999</v>
      </c>
      <c r="G19" s="168">
        <f t="shared" si="6"/>
        <v>-742.21500000000003</v>
      </c>
      <c r="H19" s="172">
        <f t="shared" si="6"/>
        <v>-269.99900000000002</v>
      </c>
      <c r="I19" s="167">
        <f>T10</f>
        <v>238.69799999999998</v>
      </c>
      <c r="J19" s="168">
        <f>V10</f>
        <v>199.49900000000002</v>
      </c>
      <c r="K19" s="168">
        <f t="shared" ref="K19:N19" si="7">W10</f>
        <v>171.32299999999998</v>
      </c>
      <c r="L19" s="168">
        <f t="shared" si="7"/>
        <v>218.19</v>
      </c>
      <c r="M19" s="168">
        <f t="shared" si="7"/>
        <v>118.096</v>
      </c>
      <c r="N19" s="172">
        <f t="shared" si="7"/>
        <v>215.99600000000001</v>
      </c>
    </row>
  </sheetData>
  <mergeCells count="2">
    <mergeCell ref="C16:H16"/>
    <mergeCell ref="I16:N1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L32"/>
  <sheetViews>
    <sheetView topLeftCell="A12" zoomScaleNormal="100" workbookViewId="0">
      <selection activeCell="J40" sqref="J40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4" customWidth="1"/>
    <col min="15" max="15" width="10.7109375" style="24" customWidth="1"/>
    <col min="16" max="16" width="9.7109375" style="24" customWidth="1"/>
  </cols>
  <sheetData>
    <row r="1" spans="1:454" ht="18.75" x14ac:dyDescent="0.3">
      <c r="A1" s="1" t="s">
        <v>156</v>
      </c>
    </row>
    <row r="2" spans="1:454" ht="9.9499999999999993" customHeight="1" x14ac:dyDescent="0.25">
      <c r="A2" s="3"/>
    </row>
    <row r="3" spans="1:454" ht="15.75" x14ac:dyDescent="0.25">
      <c r="A3" s="51" t="s">
        <v>32</v>
      </c>
    </row>
    <row r="4" spans="1:454" ht="15.75" thickBot="1" x14ac:dyDescent="0.3">
      <c r="A4" s="4"/>
      <c r="B4" s="4"/>
      <c r="C4" s="5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5">
        <v>2022</v>
      </c>
      <c r="P4" s="5" t="s">
        <v>151</v>
      </c>
    </row>
    <row r="5" spans="1:454" ht="30" customHeight="1" x14ac:dyDescent="0.25">
      <c r="A5" s="65" t="s">
        <v>157</v>
      </c>
      <c r="B5" s="8" t="s">
        <v>33</v>
      </c>
      <c r="C5" s="17">
        <v>332.30500000000001</v>
      </c>
      <c r="D5" s="17">
        <v>243.34700000000001</v>
      </c>
      <c r="E5" s="17">
        <v>310.17599999999999</v>
      </c>
      <c r="F5" s="17">
        <v>319.41699999999997</v>
      </c>
      <c r="G5" s="17">
        <v>252.93199999999999</v>
      </c>
      <c r="H5" s="17">
        <v>284.726</v>
      </c>
      <c r="I5" s="17">
        <v>291.05799999999999</v>
      </c>
      <c r="J5" s="17">
        <v>278.25599999999997</v>
      </c>
      <c r="K5" s="17">
        <v>296.44</v>
      </c>
      <c r="L5" s="17">
        <v>270.35899999999998</v>
      </c>
      <c r="M5" s="17">
        <v>349.36599999999999</v>
      </c>
      <c r="N5" s="17">
        <v>356.78899999999999</v>
      </c>
      <c r="O5" s="52">
        <v>3585.1709999999994</v>
      </c>
      <c r="P5" s="53"/>
    </row>
    <row r="6" spans="1:454" ht="30" customHeight="1" x14ac:dyDescent="0.25">
      <c r="A6" s="65" t="s">
        <v>158</v>
      </c>
      <c r="B6" s="8" t="s">
        <v>33</v>
      </c>
      <c r="C6" s="17">
        <v>211.79999999999998</v>
      </c>
      <c r="D6" s="17">
        <v>279.64100000000002</v>
      </c>
      <c r="E6" s="17">
        <v>239.244</v>
      </c>
      <c r="F6" s="17">
        <v>258.54300000000001</v>
      </c>
      <c r="G6" s="17">
        <v>266.76600000000002</v>
      </c>
      <c r="H6" s="17">
        <v>195.96299999999999</v>
      </c>
      <c r="I6" s="17">
        <v>211.02199999999999</v>
      </c>
      <c r="J6" s="17">
        <v>210.077</v>
      </c>
      <c r="K6" s="17">
        <v>228.75700000000001</v>
      </c>
      <c r="L6" s="17">
        <v>307.93099999999998</v>
      </c>
      <c r="M6" s="17">
        <v>207.863</v>
      </c>
      <c r="N6" s="17">
        <v>187.316</v>
      </c>
      <c r="O6" s="18">
        <v>2804.9229999999998</v>
      </c>
      <c r="P6" s="11"/>
    </row>
    <row r="7" spans="1:454" ht="30" customHeight="1" x14ac:dyDescent="0.25">
      <c r="A7" s="65" t="s">
        <v>159</v>
      </c>
      <c r="B7" s="8" t="s">
        <v>33</v>
      </c>
      <c r="C7" s="17">
        <v>4819.95</v>
      </c>
      <c r="D7" s="17">
        <v>2968.835</v>
      </c>
      <c r="E7" s="17">
        <v>3840.36</v>
      </c>
      <c r="F7" s="17">
        <v>3292.62</v>
      </c>
      <c r="G7" s="17">
        <v>2858.395</v>
      </c>
      <c r="H7" s="17">
        <v>3527.59</v>
      </c>
      <c r="I7" s="17">
        <v>3419.66</v>
      </c>
      <c r="J7" s="17">
        <v>2922.3850000000002</v>
      </c>
      <c r="K7" s="17">
        <v>2312.2199999999998</v>
      </c>
      <c r="L7" s="17">
        <v>4129.8500000000004</v>
      </c>
      <c r="M7" s="17">
        <v>3598.37</v>
      </c>
      <c r="N7" s="17">
        <v>2634.55</v>
      </c>
      <c r="O7" s="18">
        <v>40324.785000000003</v>
      </c>
      <c r="P7" s="11">
        <v>0.94429388090321764</v>
      </c>
    </row>
    <row r="8" spans="1:454" ht="30" customHeight="1" x14ac:dyDescent="0.25">
      <c r="A8" s="65" t="s">
        <v>160</v>
      </c>
      <c r="B8" s="8" t="s">
        <v>33</v>
      </c>
      <c r="C8" s="17">
        <v>4619.0600000000004</v>
      </c>
      <c r="D8" s="17">
        <v>4720.18</v>
      </c>
      <c r="E8" s="17">
        <v>2472.7449999999999</v>
      </c>
      <c r="F8" s="17">
        <v>5250.57</v>
      </c>
      <c r="G8" s="17">
        <v>4803.1099999999997</v>
      </c>
      <c r="H8" s="17">
        <v>2592.8850000000002</v>
      </c>
      <c r="I8" s="17">
        <v>3289.1849999999999</v>
      </c>
      <c r="J8" s="17">
        <v>2495.4</v>
      </c>
      <c r="K8" s="17">
        <v>867.55</v>
      </c>
      <c r="L8" s="17">
        <v>1152.105</v>
      </c>
      <c r="M8" s="17">
        <v>2336.7449999999999</v>
      </c>
      <c r="N8" s="17">
        <v>3748.69833333</v>
      </c>
      <c r="O8" s="18">
        <v>38348.233333330005</v>
      </c>
      <c r="P8" s="11">
        <v>1.0256964808866902</v>
      </c>
    </row>
    <row r="9" spans="1:454" ht="30" customHeight="1" x14ac:dyDescent="0.25">
      <c r="A9" s="65" t="s">
        <v>161</v>
      </c>
      <c r="B9" s="8" t="s">
        <v>33</v>
      </c>
      <c r="C9" s="17">
        <v>756.41666666000003</v>
      </c>
      <c r="D9" s="17">
        <v>21.666666670000001</v>
      </c>
      <c r="E9" s="17">
        <v>195.33333335</v>
      </c>
      <c r="F9" s="17">
        <v>0</v>
      </c>
      <c r="G9" s="17">
        <v>0</v>
      </c>
      <c r="H9" s="17">
        <v>1097.9166666599999</v>
      </c>
      <c r="I9" s="17">
        <v>260.83333334000002</v>
      </c>
      <c r="J9" s="17">
        <v>455.83333332000001</v>
      </c>
      <c r="K9" s="17">
        <v>1153</v>
      </c>
      <c r="L9" s="17">
        <v>1164.33333335</v>
      </c>
      <c r="M9" s="17">
        <v>2240.08333335</v>
      </c>
      <c r="N9" s="17">
        <v>2837.9999999900001</v>
      </c>
      <c r="O9" s="18">
        <v>10183.416666689998</v>
      </c>
      <c r="P9" s="11">
        <v>1.1087608959843436</v>
      </c>
    </row>
    <row r="10" spans="1:454" ht="30" customHeight="1" thickBot="1" x14ac:dyDescent="0.3">
      <c r="A10" s="76" t="s">
        <v>162</v>
      </c>
      <c r="B10" s="54" t="s">
        <v>33</v>
      </c>
      <c r="C10" s="55">
        <v>0</v>
      </c>
      <c r="D10" s="55">
        <v>69.166666669999998</v>
      </c>
      <c r="E10" s="55">
        <v>9</v>
      </c>
      <c r="F10" s="55">
        <v>35.416666669999998</v>
      </c>
      <c r="G10" s="55">
        <v>14</v>
      </c>
      <c r="H10" s="55">
        <v>0</v>
      </c>
      <c r="I10" s="55">
        <v>0</v>
      </c>
      <c r="J10" s="55">
        <v>0</v>
      </c>
      <c r="K10" s="55">
        <v>190.08333333000002</v>
      </c>
      <c r="L10" s="55">
        <v>0</v>
      </c>
      <c r="M10" s="55">
        <v>317.41666666999998</v>
      </c>
      <c r="N10" s="55">
        <v>0</v>
      </c>
      <c r="O10" s="56">
        <v>635.08333334000008</v>
      </c>
      <c r="P10" s="57">
        <v>1.0843798644959151</v>
      </c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  <c r="IL10" s="192"/>
      <c r="IM10" s="192"/>
      <c r="IN10" s="192"/>
      <c r="IO10" s="192"/>
      <c r="IP10" s="192"/>
      <c r="IQ10" s="192"/>
      <c r="IR10" s="192"/>
      <c r="IS10" s="192"/>
      <c r="IT10" s="192"/>
      <c r="IU10" s="192"/>
      <c r="IV10" s="192"/>
      <c r="IW10" s="192"/>
      <c r="IX10" s="192"/>
      <c r="IY10" s="192"/>
      <c r="IZ10" s="192"/>
      <c r="JA10" s="192"/>
      <c r="JB10" s="192"/>
      <c r="JC10" s="192"/>
      <c r="JD10" s="192"/>
      <c r="JE10" s="192"/>
      <c r="JF10" s="192"/>
      <c r="JG10" s="192"/>
      <c r="JH10" s="192"/>
      <c r="JI10" s="192"/>
      <c r="JJ10" s="192"/>
      <c r="JK10" s="192"/>
      <c r="JL10" s="192"/>
      <c r="JM10" s="192"/>
      <c r="JN10" s="192"/>
      <c r="JO10" s="192"/>
      <c r="JP10" s="192"/>
      <c r="JQ10" s="192"/>
      <c r="JR10" s="192"/>
      <c r="JS10" s="192"/>
      <c r="JT10" s="192"/>
      <c r="JU10" s="192"/>
      <c r="JV10" s="192"/>
      <c r="JW10" s="192"/>
      <c r="JX10" s="192"/>
      <c r="JY10" s="192"/>
      <c r="JZ10" s="192"/>
      <c r="KA10" s="192"/>
      <c r="KB10" s="192"/>
      <c r="KC10" s="192"/>
      <c r="KD10" s="192"/>
      <c r="KE10" s="192"/>
      <c r="KF10" s="192"/>
      <c r="KG10" s="192"/>
      <c r="KH10" s="192"/>
      <c r="KI10" s="192"/>
      <c r="KJ10" s="192"/>
      <c r="KK10" s="192"/>
      <c r="KL10" s="192"/>
      <c r="KM10" s="192"/>
      <c r="KN10" s="192"/>
      <c r="KO10" s="192"/>
      <c r="KP10" s="192"/>
      <c r="KQ10" s="192"/>
      <c r="KR10" s="192"/>
      <c r="KS10" s="192"/>
      <c r="KT10" s="192"/>
      <c r="KU10" s="192"/>
      <c r="KV10" s="192"/>
      <c r="KW10" s="192"/>
      <c r="KX10" s="192"/>
      <c r="KY10" s="192"/>
      <c r="KZ10" s="192"/>
      <c r="LA10" s="192"/>
      <c r="LB10" s="192"/>
      <c r="LC10" s="192"/>
      <c r="LD10" s="192"/>
      <c r="LE10" s="192"/>
      <c r="LF10" s="192"/>
      <c r="LG10" s="192"/>
      <c r="LH10" s="192"/>
      <c r="LI10" s="192"/>
      <c r="LJ10" s="192"/>
      <c r="LK10" s="192"/>
      <c r="LL10" s="192"/>
      <c r="LM10" s="192"/>
      <c r="LN10" s="192"/>
      <c r="LO10" s="192"/>
      <c r="LP10" s="192"/>
      <c r="LQ10" s="192"/>
      <c r="LR10" s="192"/>
      <c r="LS10" s="192"/>
      <c r="LT10" s="192"/>
      <c r="LU10" s="192"/>
      <c r="LV10" s="192"/>
      <c r="LW10" s="192"/>
      <c r="LX10" s="192"/>
      <c r="LY10" s="192"/>
      <c r="LZ10" s="192"/>
      <c r="MA10" s="192"/>
      <c r="MB10" s="192"/>
      <c r="MC10" s="192"/>
      <c r="MD10" s="192"/>
      <c r="ME10" s="192"/>
      <c r="MF10" s="192"/>
      <c r="MG10" s="192"/>
      <c r="MH10" s="192"/>
      <c r="MI10" s="192"/>
      <c r="MJ10" s="192"/>
      <c r="MK10" s="192"/>
      <c r="ML10" s="192"/>
      <c r="MM10" s="192"/>
      <c r="MN10" s="192"/>
      <c r="MO10" s="192"/>
      <c r="MP10" s="192"/>
      <c r="MQ10" s="192"/>
      <c r="MR10" s="192"/>
      <c r="MS10" s="192"/>
      <c r="MT10" s="192"/>
      <c r="MU10" s="192"/>
      <c r="MV10" s="192"/>
      <c r="MW10" s="192"/>
      <c r="MX10" s="192"/>
      <c r="MY10" s="192"/>
      <c r="MZ10" s="192"/>
      <c r="NA10" s="192"/>
      <c r="NB10" s="192"/>
      <c r="NC10" s="192"/>
      <c r="ND10" s="192"/>
      <c r="NE10" s="192"/>
      <c r="NF10" s="192"/>
      <c r="NG10" s="192"/>
      <c r="NH10" s="192"/>
      <c r="NI10" s="192"/>
      <c r="NJ10" s="192"/>
      <c r="NK10" s="192"/>
      <c r="NL10" s="192"/>
      <c r="NM10" s="192"/>
      <c r="NN10" s="192"/>
      <c r="NO10" s="192"/>
      <c r="NP10" s="192"/>
      <c r="NQ10" s="192"/>
      <c r="NR10" s="192"/>
      <c r="NS10" s="192"/>
      <c r="NT10" s="192"/>
      <c r="NU10" s="192"/>
      <c r="NV10" s="192"/>
      <c r="NW10" s="192"/>
      <c r="NX10" s="192"/>
      <c r="NY10" s="192"/>
      <c r="NZ10" s="192"/>
      <c r="OA10" s="192"/>
      <c r="OB10" s="192"/>
      <c r="OC10" s="192"/>
      <c r="OD10" s="192"/>
      <c r="OE10" s="192"/>
      <c r="OF10" s="192"/>
      <c r="OG10" s="192"/>
      <c r="OH10" s="192"/>
      <c r="OI10" s="192"/>
      <c r="OJ10" s="192"/>
      <c r="OK10" s="192"/>
      <c r="OL10" s="192"/>
      <c r="OM10" s="192"/>
      <c r="ON10" s="192"/>
      <c r="OO10" s="192"/>
      <c r="OP10" s="192"/>
      <c r="OQ10" s="192"/>
      <c r="OR10" s="192"/>
      <c r="OS10" s="192"/>
      <c r="OT10" s="192"/>
      <c r="OU10" s="192"/>
      <c r="OV10" s="192"/>
      <c r="OW10" s="192"/>
      <c r="OX10" s="192"/>
      <c r="OY10" s="192"/>
      <c r="OZ10" s="192"/>
      <c r="PA10" s="192"/>
      <c r="PB10" s="192"/>
      <c r="PC10" s="192"/>
      <c r="PD10" s="192"/>
      <c r="PE10" s="192"/>
      <c r="PF10" s="192"/>
      <c r="PG10" s="192"/>
      <c r="PH10" s="192"/>
      <c r="PI10" s="192"/>
      <c r="PJ10" s="192"/>
      <c r="PK10" s="192"/>
      <c r="PL10" s="192"/>
      <c r="PM10" s="192"/>
      <c r="PN10" s="192"/>
      <c r="PO10" s="192"/>
      <c r="PP10" s="192"/>
      <c r="PQ10" s="192"/>
      <c r="PR10" s="192"/>
      <c r="PS10" s="192"/>
      <c r="PT10" s="192"/>
      <c r="PU10" s="192"/>
      <c r="PV10" s="192"/>
      <c r="PW10" s="192"/>
      <c r="PX10" s="192"/>
      <c r="PY10" s="192"/>
      <c r="PZ10" s="192"/>
      <c r="QA10" s="192"/>
      <c r="QB10" s="192"/>
      <c r="QC10" s="192"/>
      <c r="QD10" s="192"/>
      <c r="QE10" s="192"/>
      <c r="QF10" s="192"/>
      <c r="QG10" s="192"/>
      <c r="QH10" s="192"/>
      <c r="QI10" s="192"/>
      <c r="QJ10" s="192"/>
      <c r="QK10" s="192"/>
      <c r="QL10" s="192"/>
    </row>
    <row r="11" spans="1:454" ht="30" customHeight="1" x14ac:dyDescent="0.25">
      <c r="A11" s="65" t="s">
        <v>163</v>
      </c>
      <c r="B11" s="8" t="s">
        <v>33</v>
      </c>
      <c r="C11" s="17">
        <v>3263.8486666700001</v>
      </c>
      <c r="D11" s="17">
        <v>3233.8486666700001</v>
      </c>
      <c r="E11" s="17">
        <v>4345.8693333500005</v>
      </c>
      <c r="F11" s="17">
        <v>3612.0369999999998</v>
      </c>
      <c r="G11" s="17">
        <v>3111.3269999999998</v>
      </c>
      <c r="H11" s="17">
        <v>4910.2326666600002</v>
      </c>
      <c r="I11" s="17">
        <v>3971.5513333399999</v>
      </c>
      <c r="J11" s="17">
        <v>3656.4743333199999</v>
      </c>
      <c r="K11" s="17">
        <v>3761.66</v>
      </c>
      <c r="L11" s="17">
        <v>5564.5423333500003</v>
      </c>
      <c r="M11" s="17">
        <v>6187.8193333500003</v>
      </c>
      <c r="N11" s="17">
        <v>5829.33899999</v>
      </c>
      <c r="O11" s="18">
        <v>51448.549666700004</v>
      </c>
      <c r="P11" s="53">
        <v>0.99152809630817185</v>
      </c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  <c r="IL11" s="192"/>
      <c r="IM11" s="192"/>
      <c r="IN11" s="192"/>
      <c r="IO11" s="192"/>
      <c r="IP11" s="192"/>
      <c r="IQ11" s="192"/>
      <c r="IR11" s="192"/>
      <c r="IS11" s="192"/>
      <c r="IT11" s="192"/>
      <c r="IU11" s="192"/>
      <c r="IV11" s="192"/>
      <c r="IW11" s="192"/>
      <c r="IX11" s="192"/>
      <c r="IY11" s="192"/>
      <c r="IZ11" s="192"/>
      <c r="JA11" s="192"/>
      <c r="JB11" s="192"/>
      <c r="JC11" s="192"/>
      <c r="JD11" s="192"/>
      <c r="JE11" s="192"/>
      <c r="JF11" s="192"/>
      <c r="JG11" s="192"/>
      <c r="JH11" s="192"/>
      <c r="JI11" s="192"/>
      <c r="JJ11" s="192"/>
      <c r="JK11" s="192"/>
      <c r="JL11" s="192"/>
      <c r="JM11" s="192"/>
      <c r="JN11" s="192"/>
      <c r="JO11" s="192"/>
      <c r="JP11" s="192"/>
      <c r="JQ11" s="192"/>
      <c r="JR11" s="192"/>
      <c r="JS11" s="192"/>
      <c r="JT11" s="192"/>
      <c r="JU11" s="192"/>
      <c r="JV11" s="192"/>
      <c r="JW11" s="192"/>
      <c r="JX11" s="192"/>
      <c r="JY11" s="192"/>
      <c r="JZ11" s="192"/>
      <c r="KA11" s="192"/>
      <c r="KB11" s="192"/>
      <c r="KC11" s="192"/>
      <c r="KD11" s="192"/>
      <c r="KE11" s="192"/>
      <c r="KF11" s="192"/>
      <c r="KG11" s="192"/>
      <c r="KH11" s="192"/>
      <c r="KI11" s="192"/>
      <c r="KJ11" s="192"/>
      <c r="KK11" s="192"/>
      <c r="KL11" s="192"/>
      <c r="KM11" s="192"/>
      <c r="KN11" s="192"/>
      <c r="KO11" s="192"/>
      <c r="KP11" s="192"/>
      <c r="KQ11" s="192"/>
      <c r="KR11" s="192"/>
      <c r="KS11" s="192"/>
      <c r="KT11" s="192"/>
      <c r="KU11" s="192"/>
      <c r="KV11" s="192"/>
      <c r="KW11" s="192"/>
      <c r="KX11" s="192"/>
      <c r="KY11" s="192"/>
      <c r="KZ11" s="192"/>
      <c r="LA11" s="192"/>
      <c r="LB11" s="192"/>
      <c r="LC11" s="192"/>
      <c r="LD11" s="192"/>
      <c r="LE11" s="192"/>
      <c r="LF11" s="192"/>
      <c r="LG11" s="192"/>
      <c r="LH11" s="192"/>
      <c r="LI11" s="192"/>
      <c r="LJ11" s="192"/>
      <c r="LK11" s="192"/>
      <c r="LL11" s="192"/>
      <c r="LM11" s="192"/>
      <c r="LN11" s="192"/>
      <c r="LO11" s="192"/>
      <c r="LP11" s="192"/>
      <c r="LQ11" s="192"/>
      <c r="LR11" s="192"/>
      <c r="LS11" s="192"/>
      <c r="LT11" s="192"/>
      <c r="LU11" s="192"/>
      <c r="LV11" s="192"/>
      <c r="LW11" s="192"/>
      <c r="LX11" s="192"/>
      <c r="LY11" s="192"/>
      <c r="LZ11" s="192"/>
      <c r="MA11" s="192"/>
      <c r="MB11" s="192"/>
      <c r="MC11" s="192"/>
      <c r="MD11" s="192"/>
      <c r="ME11" s="192"/>
      <c r="MF11" s="192"/>
      <c r="MG11" s="192"/>
      <c r="MH11" s="192"/>
      <c r="MI11" s="192"/>
      <c r="MJ11" s="192"/>
      <c r="MK11" s="192"/>
      <c r="ML11" s="192"/>
      <c r="MM11" s="192"/>
      <c r="MN11" s="192"/>
      <c r="MO11" s="192"/>
      <c r="MP11" s="192"/>
      <c r="MQ11" s="192"/>
      <c r="MR11" s="192"/>
      <c r="MS11" s="192"/>
      <c r="MT11" s="192"/>
      <c r="MU11" s="192"/>
      <c r="MV11" s="192"/>
      <c r="MW11" s="192"/>
      <c r="MX11" s="192"/>
      <c r="MY11" s="192"/>
      <c r="MZ11" s="192"/>
      <c r="NA11" s="192"/>
      <c r="NB11" s="192"/>
      <c r="NC11" s="192"/>
      <c r="ND11" s="192"/>
      <c r="NE11" s="192"/>
      <c r="NF11" s="192"/>
      <c r="NG11" s="192"/>
      <c r="NH11" s="192"/>
      <c r="NI11" s="192"/>
      <c r="NJ11" s="192"/>
      <c r="NK11" s="192"/>
      <c r="NL11" s="192"/>
      <c r="NM11" s="192"/>
      <c r="NN11" s="192"/>
      <c r="NO11" s="192"/>
      <c r="NP11" s="192"/>
      <c r="NQ11" s="192"/>
      <c r="NR11" s="192"/>
      <c r="NS11" s="192"/>
      <c r="NT11" s="192"/>
      <c r="NU11" s="192"/>
      <c r="NV11" s="192"/>
      <c r="NW11" s="192"/>
      <c r="NX11" s="192"/>
      <c r="NY11" s="192"/>
      <c r="NZ11" s="192"/>
      <c r="OA11" s="192"/>
      <c r="OB11" s="192"/>
      <c r="OC11" s="192"/>
      <c r="OD11" s="192"/>
      <c r="OE11" s="192"/>
      <c r="OF11" s="192"/>
      <c r="OG11" s="192"/>
      <c r="OH11" s="192"/>
      <c r="OI11" s="192"/>
      <c r="OJ11" s="192"/>
      <c r="OK11" s="192"/>
      <c r="OL11" s="192"/>
      <c r="OM11" s="192"/>
      <c r="ON11" s="192"/>
      <c r="OO11" s="192"/>
      <c r="OP11" s="192"/>
      <c r="OQ11" s="192"/>
      <c r="OR11" s="192"/>
      <c r="OS11" s="192"/>
      <c r="OT11" s="192"/>
      <c r="OU11" s="192"/>
      <c r="OV11" s="192"/>
      <c r="OW11" s="192"/>
      <c r="OX11" s="192"/>
      <c r="OY11" s="192"/>
      <c r="OZ11" s="192"/>
      <c r="PA11" s="192"/>
      <c r="PB11" s="192"/>
      <c r="PC11" s="192"/>
      <c r="PD11" s="192"/>
      <c r="PE11" s="192"/>
      <c r="PF11" s="192"/>
      <c r="PG11" s="192"/>
      <c r="PH11" s="192"/>
      <c r="PI11" s="192"/>
      <c r="PJ11" s="192"/>
      <c r="PK11" s="192"/>
      <c r="PL11" s="192"/>
      <c r="PM11" s="192"/>
      <c r="PN11" s="192"/>
      <c r="PO11" s="192"/>
      <c r="PP11" s="192"/>
      <c r="PQ11" s="192"/>
      <c r="PR11" s="192"/>
      <c r="PS11" s="192"/>
      <c r="PT11" s="192"/>
      <c r="PU11" s="192"/>
      <c r="PV11" s="192"/>
      <c r="PW11" s="192"/>
      <c r="PX11" s="192"/>
      <c r="PY11" s="192"/>
      <c r="PZ11" s="192"/>
      <c r="QA11" s="192"/>
      <c r="QB11" s="192"/>
      <c r="QC11" s="192"/>
      <c r="QD11" s="192"/>
      <c r="QE11" s="192"/>
      <c r="QF11" s="192"/>
      <c r="QG11" s="192"/>
      <c r="QH11" s="192"/>
      <c r="QI11" s="192"/>
      <c r="QJ11" s="192"/>
      <c r="QK11" s="192"/>
      <c r="QL11" s="192"/>
    </row>
    <row r="12" spans="1:454" ht="30" customHeight="1" thickBot="1" x14ac:dyDescent="0.3">
      <c r="A12" s="76" t="s">
        <v>164</v>
      </c>
      <c r="B12" s="54" t="s">
        <v>33</v>
      </c>
      <c r="C12" s="55">
        <v>5068.9876666700002</v>
      </c>
      <c r="D12" s="55">
        <v>5068.9876666700002</v>
      </c>
      <c r="E12" s="55">
        <v>2720.989</v>
      </c>
      <c r="F12" s="55">
        <v>5544.5296666699996</v>
      </c>
      <c r="G12" s="55">
        <v>5083.8759999999993</v>
      </c>
      <c r="H12" s="55">
        <v>2788.8480000000004</v>
      </c>
      <c r="I12" s="55">
        <v>3410.2069999999999</v>
      </c>
      <c r="J12" s="55">
        <v>2705.4769999999999</v>
      </c>
      <c r="K12" s="55">
        <v>1161.39033333</v>
      </c>
      <c r="L12" s="55">
        <v>1460.0360000000001</v>
      </c>
      <c r="M12" s="55">
        <v>2862.0246666699995</v>
      </c>
      <c r="N12" s="55">
        <v>3936.0143333299998</v>
      </c>
      <c r="O12" s="56">
        <v>41811.367333339993</v>
      </c>
      <c r="P12" s="57">
        <v>1.1010765293564764</v>
      </c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  <c r="IL12" s="192"/>
      <c r="IM12" s="192"/>
      <c r="IN12" s="192"/>
      <c r="IO12" s="192"/>
      <c r="IP12" s="192"/>
      <c r="IQ12" s="192"/>
      <c r="IR12" s="192"/>
      <c r="IS12" s="192"/>
      <c r="IT12" s="192"/>
      <c r="IU12" s="192"/>
      <c r="IV12" s="192"/>
      <c r="IW12" s="192"/>
      <c r="IX12" s="192"/>
      <c r="IY12" s="192"/>
      <c r="IZ12" s="192"/>
      <c r="JA12" s="192"/>
      <c r="JB12" s="192"/>
      <c r="JC12" s="192"/>
      <c r="JD12" s="192"/>
      <c r="JE12" s="192"/>
      <c r="JF12" s="192"/>
      <c r="JG12" s="192"/>
      <c r="JH12" s="192"/>
      <c r="JI12" s="192"/>
      <c r="JJ12" s="192"/>
      <c r="JK12" s="192"/>
      <c r="JL12" s="192"/>
      <c r="JM12" s="192"/>
      <c r="JN12" s="192"/>
      <c r="JO12" s="192"/>
      <c r="JP12" s="192"/>
      <c r="JQ12" s="192"/>
      <c r="JR12" s="192"/>
      <c r="JS12" s="192"/>
      <c r="JT12" s="192"/>
      <c r="JU12" s="192"/>
      <c r="JV12" s="192"/>
      <c r="JW12" s="192"/>
      <c r="JX12" s="192"/>
      <c r="JY12" s="192"/>
      <c r="JZ12" s="192"/>
      <c r="KA12" s="192"/>
      <c r="KB12" s="192"/>
      <c r="KC12" s="192"/>
      <c r="KD12" s="192"/>
      <c r="KE12" s="192"/>
      <c r="KF12" s="192"/>
      <c r="KG12" s="192"/>
      <c r="KH12" s="192"/>
      <c r="KI12" s="192"/>
      <c r="KJ12" s="192"/>
      <c r="KK12" s="192"/>
      <c r="KL12" s="192"/>
      <c r="KM12" s="192"/>
      <c r="KN12" s="192"/>
      <c r="KO12" s="192"/>
      <c r="KP12" s="192"/>
      <c r="KQ12" s="192"/>
      <c r="KR12" s="192"/>
      <c r="KS12" s="192"/>
      <c r="KT12" s="192"/>
      <c r="KU12" s="192"/>
      <c r="KV12" s="192"/>
      <c r="KW12" s="192"/>
      <c r="KX12" s="192"/>
      <c r="KY12" s="192"/>
      <c r="KZ12" s="192"/>
      <c r="LA12" s="192"/>
      <c r="LB12" s="192"/>
      <c r="LC12" s="192"/>
      <c r="LD12" s="192"/>
      <c r="LE12" s="192"/>
      <c r="LF12" s="192"/>
      <c r="LG12" s="192"/>
      <c r="LH12" s="192"/>
      <c r="LI12" s="192"/>
      <c r="LJ12" s="192"/>
      <c r="LK12" s="192"/>
      <c r="LL12" s="192"/>
      <c r="LM12" s="192"/>
      <c r="LN12" s="192"/>
      <c r="LO12" s="192"/>
      <c r="LP12" s="192"/>
      <c r="LQ12" s="192"/>
      <c r="LR12" s="192"/>
      <c r="LS12" s="192"/>
      <c r="LT12" s="192"/>
      <c r="LU12" s="192"/>
      <c r="LV12" s="192"/>
      <c r="LW12" s="192"/>
      <c r="LX12" s="192"/>
      <c r="LY12" s="192"/>
      <c r="LZ12" s="192"/>
      <c r="MA12" s="192"/>
      <c r="MB12" s="192"/>
      <c r="MC12" s="192"/>
      <c r="MD12" s="192"/>
      <c r="ME12" s="192"/>
      <c r="MF12" s="192"/>
      <c r="MG12" s="192"/>
      <c r="MH12" s="192"/>
      <c r="MI12" s="192"/>
      <c r="MJ12" s="192"/>
      <c r="MK12" s="192"/>
      <c r="ML12" s="192"/>
      <c r="MM12" s="192"/>
      <c r="MN12" s="192"/>
      <c r="MO12" s="192"/>
      <c r="MP12" s="192"/>
      <c r="MQ12" s="192"/>
      <c r="MR12" s="192"/>
      <c r="MS12" s="192"/>
      <c r="MT12" s="192"/>
      <c r="MU12" s="192"/>
      <c r="MV12" s="192"/>
      <c r="MW12" s="192"/>
      <c r="MX12" s="192"/>
      <c r="MY12" s="192"/>
      <c r="MZ12" s="192"/>
      <c r="NA12" s="192"/>
      <c r="NB12" s="192"/>
      <c r="NC12" s="192"/>
      <c r="ND12" s="192"/>
      <c r="NE12" s="192"/>
      <c r="NF12" s="192"/>
      <c r="NG12" s="192"/>
      <c r="NH12" s="192"/>
      <c r="NI12" s="192"/>
      <c r="NJ12" s="192"/>
      <c r="NK12" s="192"/>
      <c r="NL12" s="192"/>
      <c r="NM12" s="192"/>
      <c r="NN12" s="192"/>
      <c r="NO12" s="192"/>
      <c r="NP12" s="192"/>
      <c r="NQ12" s="192"/>
      <c r="NR12" s="192"/>
      <c r="NS12" s="192"/>
      <c r="NT12" s="192"/>
      <c r="NU12" s="192"/>
      <c r="NV12" s="192"/>
      <c r="NW12" s="192"/>
      <c r="NX12" s="192"/>
      <c r="NY12" s="192"/>
      <c r="NZ12" s="192"/>
      <c r="OA12" s="192"/>
      <c r="OB12" s="192"/>
      <c r="OC12" s="192"/>
      <c r="OD12" s="192"/>
      <c r="OE12" s="192"/>
      <c r="OF12" s="192"/>
      <c r="OG12" s="192"/>
      <c r="OH12" s="192"/>
      <c r="OI12" s="192"/>
      <c r="OJ12" s="192"/>
      <c r="OK12" s="192"/>
      <c r="OL12" s="192"/>
      <c r="OM12" s="192"/>
      <c r="ON12" s="192"/>
      <c r="OO12" s="192"/>
      <c r="OP12" s="192"/>
      <c r="OQ12" s="192"/>
      <c r="OR12" s="192"/>
      <c r="OS12" s="192"/>
      <c r="OT12" s="192"/>
      <c r="OU12" s="192"/>
      <c r="OV12" s="192"/>
      <c r="OW12" s="192"/>
      <c r="OX12" s="192"/>
      <c r="OY12" s="192"/>
      <c r="OZ12" s="192"/>
      <c r="PA12" s="192"/>
      <c r="PB12" s="192"/>
      <c r="PC12" s="192"/>
      <c r="PD12" s="192"/>
      <c r="PE12" s="192"/>
      <c r="PF12" s="192"/>
      <c r="PG12" s="192"/>
      <c r="PH12" s="192"/>
      <c r="PI12" s="192"/>
      <c r="PJ12" s="192"/>
      <c r="PK12" s="192"/>
      <c r="PL12" s="192"/>
      <c r="PM12" s="192"/>
      <c r="PN12" s="192"/>
      <c r="PO12" s="192"/>
      <c r="PP12" s="192"/>
      <c r="PQ12" s="192"/>
      <c r="PR12" s="192"/>
      <c r="PS12" s="192"/>
      <c r="PT12" s="192"/>
      <c r="PU12" s="192"/>
      <c r="PV12" s="192"/>
      <c r="PW12" s="192"/>
      <c r="PX12" s="192"/>
      <c r="PY12" s="192"/>
      <c r="PZ12" s="192"/>
      <c r="QA12" s="192"/>
      <c r="QB12" s="192"/>
      <c r="QC12" s="192"/>
      <c r="QD12" s="192"/>
      <c r="QE12" s="192"/>
      <c r="QF12" s="192"/>
      <c r="QG12" s="192"/>
      <c r="QH12" s="192"/>
      <c r="QI12" s="192"/>
      <c r="QJ12" s="192"/>
      <c r="QK12" s="192"/>
      <c r="QL12" s="192"/>
    </row>
    <row r="13" spans="1:454" hidden="1" x14ac:dyDescent="0.25">
      <c r="A13" s="22" t="s">
        <v>34</v>
      </c>
      <c r="B13" s="23"/>
      <c r="D13" s="25"/>
      <c r="P13" s="26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  <c r="IL13" s="192"/>
      <c r="IM13" s="192"/>
      <c r="IN13" s="192"/>
      <c r="IO13" s="192"/>
      <c r="IP13" s="192"/>
      <c r="IQ13" s="192"/>
      <c r="IR13" s="192"/>
      <c r="IS13" s="192"/>
      <c r="IT13" s="192"/>
      <c r="IU13" s="192"/>
      <c r="IV13" s="192"/>
      <c r="IW13" s="192"/>
      <c r="IX13" s="192"/>
      <c r="IY13" s="192"/>
      <c r="IZ13" s="192"/>
      <c r="JA13" s="192"/>
      <c r="JB13" s="192"/>
      <c r="JC13" s="192"/>
      <c r="JD13" s="192"/>
      <c r="JE13" s="192"/>
      <c r="JF13" s="192"/>
      <c r="JG13" s="192"/>
      <c r="JH13" s="192"/>
      <c r="JI13" s="192"/>
      <c r="JJ13" s="192"/>
      <c r="JK13" s="192"/>
      <c r="JL13" s="192"/>
      <c r="JM13" s="192"/>
      <c r="JN13" s="192"/>
      <c r="JO13" s="192"/>
      <c r="JP13" s="192"/>
      <c r="JQ13" s="192"/>
      <c r="JR13" s="192"/>
      <c r="JS13" s="192"/>
      <c r="JT13" s="192"/>
      <c r="JU13" s="192"/>
      <c r="JV13" s="192"/>
      <c r="JW13" s="192"/>
      <c r="JX13" s="192"/>
      <c r="JY13" s="192"/>
      <c r="JZ13" s="192"/>
      <c r="KA13" s="192"/>
      <c r="KB13" s="192"/>
      <c r="KC13" s="192"/>
      <c r="KD13" s="192"/>
      <c r="KE13" s="192"/>
      <c r="KF13" s="192"/>
      <c r="KG13" s="192"/>
      <c r="KH13" s="192"/>
      <c r="KI13" s="192"/>
      <c r="KJ13" s="192"/>
      <c r="KK13" s="192"/>
      <c r="KL13" s="192"/>
      <c r="KM13" s="192"/>
      <c r="KN13" s="192"/>
      <c r="KO13" s="192"/>
      <c r="KP13" s="192"/>
      <c r="KQ13" s="192"/>
      <c r="KR13" s="192"/>
      <c r="KS13" s="192"/>
      <c r="KT13" s="192"/>
      <c r="KU13" s="192"/>
      <c r="KV13" s="192"/>
      <c r="KW13" s="192"/>
      <c r="KX13" s="192"/>
      <c r="KY13" s="192"/>
      <c r="KZ13" s="192"/>
      <c r="LA13" s="192"/>
      <c r="LB13" s="192"/>
      <c r="LC13" s="192"/>
      <c r="LD13" s="192"/>
      <c r="LE13" s="192"/>
      <c r="LF13" s="192"/>
      <c r="LG13" s="192"/>
      <c r="LH13" s="192"/>
      <c r="LI13" s="192"/>
      <c r="LJ13" s="192"/>
      <c r="LK13" s="192"/>
      <c r="LL13" s="192"/>
      <c r="LM13" s="192"/>
      <c r="LN13" s="192"/>
      <c r="LO13" s="192"/>
      <c r="LP13" s="192"/>
      <c r="LQ13" s="192"/>
      <c r="LR13" s="192"/>
      <c r="LS13" s="192"/>
      <c r="LT13" s="192"/>
      <c r="LU13" s="192"/>
      <c r="LV13" s="192"/>
      <c r="LW13" s="192"/>
      <c r="LX13" s="192"/>
      <c r="LY13" s="192"/>
      <c r="LZ13" s="192"/>
      <c r="MA13" s="192"/>
      <c r="MB13" s="192"/>
      <c r="MC13" s="192"/>
      <c r="MD13" s="192"/>
      <c r="ME13" s="192"/>
      <c r="MF13" s="192"/>
      <c r="MG13" s="192"/>
      <c r="MH13" s="192"/>
      <c r="MI13" s="192"/>
      <c r="MJ13" s="192"/>
      <c r="MK13" s="192"/>
      <c r="ML13" s="192"/>
      <c r="MM13" s="192"/>
      <c r="MN13" s="192"/>
      <c r="MO13" s="192"/>
      <c r="MP13" s="192"/>
      <c r="MQ13" s="192"/>
      <c r="MR13" s="192"/>
      <c r="MS13" s="192"/>
      <c r="MT13" s="192"/>
      <c r="MU13" s="192"/>
      <c r="MV13" s="192"/>
      <c r="MW13" s="192"/>
      <c r="MX13" s="192"/>
      <c r="MY13" s="192"/>
      <c r="MZ13" s="192"/>
      <c r="NA13" s="192"/>
      <c r="NB13" s="192"/>
      <c r="NC13" s="192"/>
      <c r="ND13" s="192"/>
      <c r="NE13" s="192"/>
      <c r="NF13" s="192"/>
      <c r="NG13" s="192"/>
      <c r="NH13" s="192"/>
      <c r="NI13" s="192"/>
      <c r="NJ13" s="192"/>
      <c r="NK13" s="192"/>
      <c r="NL13" s="192"/>
      <c r="NM13" s="192"/>
      <c r="NN13" s="192"/>
      <c r="NO13" s="192"/>
      <c r="NP13" s="192"/>
      <c r="NQ13" s="192"/>
      <c r="NR13" s="192"/>
      <c r="NS13" s="192"/>
      <c r="NT13" s="192"/>
      <c r="NU13" s="192"/>
      <c r="NV13" s="192"/>
      <c r="NW13" s="192"/>
      <c r="NX13" s="192"/>
      <c r="NY13" s="192"/>
      <c r="NZ13" s="192"/>
      <c r="OA13" s="192"/>
      <c r="OB13" s="192"/>
      <c r="OC13" s="192"/>
      <c r="OD13" s="192"/>
      <c r="OE13" s="192"/>
      <c r="OF13" s="192"/>
      <c r="OG13" s="192"/>
      <c r="OH13" s="192"/>
      <c r="OI13" s="192"/>
      <c r="OJ13" s="192"/>
      <c r="OK13" s="192"/>
      <c r="OL13" s="192"/>
      <c r="OM13" s="192"/>
      <c r="ON13" s="192"/>
      <c r="OO13" s="192"/>
      <c r="OP13" s="192"/>
      <c r="OQ13" s="192"/>
      <c r="OR13" s="192"/>
      <c r="OS13" s="192"/>
      <c r="OT13" s="192"/>
      <c r="OU13" s="192"/>
      <c r="OV13" s="192"/>
      <c r="OW13" s="192"/>
      <c r="OX13" s="192"/>
      <c r="OY13" s="192"/>
      <c r="OZ13" s="192"/>
      <c r="PA13" s="192"/>
      <c r="PB13" s="192"/>
      <c r="PC13" s="192"/>
      <c r="PD13" s="192"/>
      <c r="PE13" s="192"/>
      <c r="PF13" s="192"/>
      <c r="PG13" s="192"/>
      <c r="PH13" s="192"/>
      <c r="PI13" s="192"/>
      <c r="PJ13" s="192"/>
      <c r="PK13" s="192"/>
      <c r="PL13" s="192"/>
      <c r="PM13" s="192"/>
      <c r="PN13" s="192"/>
      <c r="PO13" s="192"/>
      <c r="PP13" s="192"/>
      <c r="PQ13" s="192"/>
      <c r="PR13" s="192"/>
      <c r="PS13" s="192"/>
      <c r="PT13" s="192"/>
      <c r="PU13" s="192"/>
      <c r="PV13" s="192"/>
      <c r="PW13" s="192"/>
      <c r="PX13" s="192"/>
      <c r="PY13" s="192"/>
      <c r="PZ13" s="192"/>
      <c r="QA13" s="192"/>
      <c r="QB13" s="192"/>
      <c r="QC13" s="192"/>
      <c r="QD13" s="192"/>
      <c r="QE13" s="192"/>
      <c r="QF13" s="192"/>
      <c r="QG13" s="192"/>
      <c r="QH13" s="192"/>
      <c r="QI13" s="192"/>
      <c r="QJ13" s="192"/>
      <c r="QK13" s="192"/>
      <c r="QL13" s="192"/>
    </row>
    <row r="14" spans="1:454" ht="9.9499999999999993" customHeight="1" x14ac:dyDescent="0.25">
      <c r="A14" s="3"/>
      <c r="P14" s="26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  <c r="IL14" s="192"/>
      <c r="IM14" s="192"/>
      <c r="IN14" s="192"/>
      <c r="IO14" s="192"/>
      <c r="IP14" s="192"/>
      <c r="IQ14" s="192"/>
      <c r="IR14" s="192"/>
      <c r="IS14" s="192"/>
      <c r="IT14" s="192"/>
      <c r="IU14" s="192"/>
      <c r="IV14" s="192"/>
      <c r="IW14" s="192"/>
      <c r="IX14" s="192"/>
      <c r="IY14" s="192"/>
      <c r="IZ14" s="192"/>
      <c r="JA14" s="192"/>
      <c r="JB14" s="192"/>
      <c r="JC14" s="192"/>
      <c r="JD14" s="192"/>
      <c r="JE14" s="192"/>
      <c r="JF14" s="192"/>
      <c r="JG14" s="192"/>
      <c r="JH14" s="192"/>
      <c r="JI14" s="192"/>
      <c r="JJ14" s="192"/>
      <c r="JK14" s="192"/>
      <c r="JL14" s="192"/>
      <c r="JM14" s="192"/>
      <c r="JN14" s="192"/>
      <c r="JO14" s="192"/>
      <c r="JP14" s="192"/>
      <c r="JQ14" s="192"/>
      <c r="JR14" s="192"/>
      <c r="JS14" s="192"/>
      <c r="JT14" s="192"/>
      <c r="JU14" s="192"/>
      <c r="JV14" s="192"/>
      <c r="JW14" s="192"/>
      <c r="JX14" s="192"/>
      <c r="JY14" s="192"/>
      <c r="JZ14" s="192"/>
      <c r="KA14" s="192"/>
      <c r="KB14" s="192"/>
      <c r="KC14" s="192"/>
      <c r="KD14" s="192"/>
      <c r="KE14" s="192"/>
      <c r="KF14" s="192"/>
      <c r="KG14" s="192"/>
      <c r="KH14" s="192"/>
      <c r="KI14" s="192"/>
      <c r="KJ14" s="192"/>
      <c r="KK14" s="192"/>
      <c r="KL14" s="192"/>
      <c r="KM14" s="192"/>
      <c r="KN14" s="192"/>
      <c r="KO14" s="192"/>
      <c r="KP14" s="192"/>
      <c r="KQ14" s="192"/>
      <c r="KR14" s="192"/>
      <c r="KS14" s="192"/>
      <c r="KT14" s="192"/>
      <c r="KU14" s="192"/>
      <c r="KV14" s="192"/>
      <c r="KW14" s="192"/>
      <c r="KX14" s="192"/>
      <c r="KY14" s="192"/>
      <c r="KZ14" s="192"/>
      <c r="LA14" s="192"/>
      <c r="LB14" s="192"/>
      <c r="LC14" s="192"/>
      <c r="LD14" s="192"/>
      <c r="LE14" s="192"/>
      <c r="LF14" s="192"/>
      <c r="LG14" s="192"/>
      <c r="LH14" s="192"/>
      <c r="LI14" s="192"/>
      <c r="LJ14" s="192"/>
      <c r="LK14" s="192"/>
      <c r="LL14" s="192"/>
      <c r="LM14" s="192"/>
      <c r="LN14" s="192"/>
      <c r="LO14" s="192"/>
      <c r="LP14" s="192"/>
      <c r="LQ14" s="192"/>
      <c r="LR14" s="192"/>
      <c r="LS14" s="192"/>
      <c r="LT14" s="192"/>
      <c r="LU14" s="192"/>
      <c r="LV14" s="192"/>
      <c r="LW14" s="192"/>
      <c r="LX14" s="192"/>
      <c r="LY14" s="192"/>
      <c r="LZ14" s="192"/>
      <c r="MA14" s="192"/>
      <c r="MB14" s="192"/>
      <c r="MC14" s="192"/>
      <c r="MD14" s="192"/>
      <c r="ME14" s="192"/>
      <c r="MF14" s="192"/>
      <c r="MG14" s="192"/>
      <c r="MH14" s="192"/>
      <c r="MI14" s="192"/>
      <c r="MJ14" s="192"/>
      <c r="MK14" s="192"/>
      <c r="ML14" s="192"/>
      <c r="MM14" s="192"/>
      <c r="MN14" s="192"/>
      <c r="MO14" s="192"/>
      <c r="MP14" s="192"/>
      <c r="MQ14" s="192"/>
      <c r="MR14" s="192"/>
      <c r="MS14" s="192"/>
      <c r="MT14" s="192"/>
      <c r="MU14" s="192"/>
      <c r="MV14" s="192"/>
      <c r="MW14" s="192"/>
      <c r="MX14" s="192"/>
      <c r="MY14" s="192"/>
      <c r="MZ14" s="192"/>
      <c r="NA14" s="192"/>
      <c r="NB14" s="192"/>
      <c r="NC14" s="192"/>
      <c r="ND14" s="192"/>
      <c r="NE14" s="192"/>
      <c r="NF14" s="192"/>
      <c r="NG14" s="192"/>
      <c r="NH14" s="192"/>
      <c r="NI14" s="192"/>
      <c r="NJ14" s="192"/>
      <c r="NK14" s="192"/>
      <c r="NL14" s="192"/>
      <c r="NM14" s="192"/>
      <c r="NN14" s="192"/>
      <c r="NO14" s="192"/>
      <c r="NP14" s="192"/>
      <c r="NQ14" s="192"/>
      <c r="NR14" s="192"/>
      <c r="NS14" s="192"/>
      <c r="NT14" s="192"/>
      <c r="NU14" s="192"/>
      <c r="NV14" s="192"/>
      <c r="NW14" s="192"/>
      <c r="NX14" s="192"/>
      <c r="NY14" s="192"/>
      <c r="NZ14" s="192"/>
      <c r="OA14" s="192"/>
      <c r="OB14" s="192"/>
      <c r="OC14" s="192"/>
      <c r="OD14" s="192"/>
      <c r="OE14" s="192"/>
      <c r="OF14" s="192"/>
      <c r="OG14" s="192"/>
      <c r="OH14" s="192"/>
      <c r="OI14" s="192"/>
      <c r="OJ14" s="192"/>
      <c r="OK14" s="192"/>
      <c r="OL14" s="192"/>
      <c r="OM14" s="192"/>
      <c r="ON14" s="192"/>
      <c r="OO14" s="192"/>
      <c r="OP14" s="192"/>
      <c r="OQ14" s="192"/>
      <c r="OR14" s="192"/>
      <c r="OS14" s="192"/>
      <c r="OT14" s="192"/>
      <c r="OU14" s="192"/>
      <c r="OV14" s="192"/>
      <c r="OW14" s="192"/>
      <c r="OX14" s="192"/>
      <c r="OY14" s="192"/>
      <c r="OZ14" s="192"/>
      <c r="PA14" s="192"/>
      <c r="PB14" s="192"/>
      <c r="PC14" s="192"/>
      <c r="PD14" s="192"/>
      <c r="PE14" s="192"/>
      <c r="PF14" s="192"/>
      <c r="PG14" s="192"/>
      <c r="PH14" s="192"/>
      <c r="PI14" s="192"/>
      <c r="PJ14" s="192"/>
      <c r="PK14" s="192"/>
      <c r="PL14" s="192"/>
      <c r="PM14" s="192"/>
      <c r="PN14" s="192"/>
      <c r="PO14" s="192"/>
      <c r="PP14" s="192"/>
      <c r="PQ14" s="192"/>
      <c r="PR14" s="192"/>
      <c r="PS14" s="192"/>
      <c r="PT14" s="192"/>
      <c r="PU14" s="192"/>
      <c r="PV14" s="192"/>
      <c r="PW14" s="192"/>
      <c r="PX14" s="192"/>
      <c r="PY14" s="192"/>
      <c r="PZ14" s="192"/>
      <c r="QA14" s="192"/>
      <c r="QB14" s="192"/>
      <c r="QC14" s="192"/>
      <c r="QD14" s="192"/>
      <c r="QE14" s="192"/>
      <c r="QF14" s="192"/>
      <c r="QG14" s="192"/>
      <c r="QH14" s="192"/>
      <c r="QI14" s="192"/>
      <c r="QJ14" s="192"/>
      <c r="QK14" s="192"/>
      <c r="QL14" s="192"/>
    </row>
    <row r="15" spans="1:454" s="59" customFormat="1" ht="16.5" thickBot="1" x14ac:dyDescent="0.3">
      <c r="A15" s="58" t="s">
        <v>35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  <c r="IG15" s="192"/>
      <c r="IH15" s="192"/>
      <c r="II15" s="192"/>
      <c r="IJ15" s="192"/>
      <c r="IK15" s="192"/>
      <c r="IL15" s="192"/>
      <c r="IM15" s="192"/>
      <c r="IN15" s="192"/>
      <c r="IO15" s="192"/>
      <c r="IP15" s="192"/>
      <c r="IQ15" s="192"/>
      <c r="IR15" s="192"/>
      <c r="IS15" s="192"/>
      <c r="IT15" s="192"/>
      <c r="IU15" s="192"/>
      <c r="IV15" s="192"/>
      <c r="IW15" s="192"/>
      <c r="IX15" s="192"/>
      <c r="IY15" s="192"/>
      <c r="IZ15" s="192"/>
      <c r="JA15" s="192"/>
      <c r="JB15" s="192"/>
      <c r="JC15" s="192"/>
      <c r="JD15" s="192"/>
      <c r="JE15" s="192"/>
      <c r="JF15" s="192"/>
      <c r="JG15" s="192"/>
      <c r="JH15" s="192"/>
      <c r="JI15" s="192"/>
      <c r="JJ15" s="192"/>
      <c r="JK15" s="192"/>
      <c r="JL15" s="192"/>
      <c r="JM15" s="192"/>
      <c r="JN15" s="192"/>
      <c r="JO15" s="192"/>
      <c r="JP15" s="192"/>
      <c r="JQ15" s="192"/>
      <c r="JR15" s="192"/>
      <c r="JS15" s="192"/>
      <c r="JT15" s="192"/>
      <c r="JU15" s="192"/>
      <c r="JV15" s="192"/>
      <c r="JW15" s="192"/>
      <c r="JX15" s="192"/>
      <c r="JY15" s="192"/>
      <c r="JZ15" s="192"/>
      <c r="KA15" s="192"/>
      <c r="KB15" s="192"/>
      <c r="KC15" s="192"/>
      <c r="KD15" s="192"/>
      <c r="KE15" s="192"/>
      <c r="KF15" s="192"/>
      <c r="KG15" s="192"/>
      <c r="KH15" s="192"/>
      <c r="KI15" s="192"/>
      <c r="KJ15" s="192"/>
      <c r="KK15" s="192"/>
      <c r="KL15" s="192"/>
      <c r="KM15" s="192"/>
      <c r="KN15" s="192"/>
      <c r="KO15" s="192"/>
      <c r="KP15" s="192"/>
      <c r="KQ15" s="192"/>
      <c r="KR15" s="192"/>
      <c r="KS15" s="192"/>
      <c r="KT15" s="192"/>
      <c r="KU15" s="192"/>
      <c r="KV15" s="192"/>
      <c r="KW15" s="192"/>
      <c r="KX15" s="192"/>
      <c r="KY15" s="192"/>
      <c r="KZ15" s="192"/>
      <c r="LA15" s="192"/>
      <c r="LB15" s="192"/>
      <c r="LC15" s="192"/>
      <c r="LD15" s="192"/>
      <c r="LE15" s="192"/>
      <c r="LF15" s="192"/>
      <c r="LG15" s="192"/>
      <c r="LH15" s="192"/>
      <c r="LI15" s="192"/>
      <c r="LJ15" s="192"/>
      <c r="LK15" s="192"/>
      <c r="LL15" s="192"/>
      <c r="LM15" s="192"/>
      <c r="LN15" s="192"/>
      <c r="LO15" s="192"/>
      <c r="LP15" s="192"/>
      <c r="LQ15" s="192"/>
      <c r="LR15" s="192"/>
      <c r="LS15" s="192"/>
      <c r="LT15" s="192"/>
      <c r="LU15" s="192"/>
      <c r="LV15" s="192"/>
      <c r="LW15" s="192"/>
      <c r="LX15" s="192"/>
      <c r="LY15" s="192"/>
      <c r="LZ15" s="192"/>
      <c r="MA15" s="192"/>
      <c r="MB15" s="192"/>
      <c r="MC15" s="192"/>
      <c r="MD15" s="192"/>
      <c r="ME15" s="192"/>
      <c r="MF15" s="192"/>
      <c r="MG15" s="192"/>
      <c r="MH15" s="192"/>
      <c r="MI15" s="192"/>
      <c r="MJ15" s="192"/>
      <c r="MK15" s="192"/>
      <c r="ML15" s="192"/>
      <c r="MM15" s="192"/>
      <c r="MN15" s="192"/>
      <c r="MO15" s="192"/>
      <c r="MP15" s="192"/>
      <c r="MQ15" s="192"/>
      <c r="MR15" s="192"/>
      <c r="MS15" s="192"/>
      <c r="MT15" s="192"/>
      <c r="MU15" s="192"/>
      <c r="MV15" s="192"/>
      <c r="MW15" s="192"/>
      <c r="MX15" s="192"/>
      <c r="MY15" s="192"/>
      <c r="MZ15" s="192"/>
      <c r="NA15" s="192"/>
      <c r="NB15" s="192"/>
      <c r="NC15" s="192"/>
      <c r="ND15" s="192"/>
      <c r="NE15" s="192"/>
      <c r="NF15" s="192"/>
      <c r="NG15" s="192"/>
      <c r="NH15" s="192"/>
      <c r="NI15" s="192"/>
      <c r="NJ15" s="192"/>
      <c r="NK15" s="192"/>
      <c r="NL15" s="192"/>
      <c r="NM15" s="192"/>
      <c r="NN15" s="192"/>
      <c r="NO15" s="192"/>
      <c r="NP15" s="192"/>
      <c r="NQ15" s="192"/>
      <c r="NR15" s="192"/>
      <c r="NS15" s="192"/>
      <c r="NT15" s="192"/>
      <c r="NU15" s="192"/>
      <c r="NV15" s="192"/>
      <c r="NW15" s="192"/>
      <c r="NX15" s="192"/>
      <c r="NY15" s="192"/>
      <c r="NZ15" s="192"/>
      <c r="OA15" s="192"/>
      <c r="OB15" s="192"/>
      <c r="OC15" s="192"/>
      <c r="OD15" s="192"/>
      <c r="OE15" s="192"/>
      <c r="OF15" s="192"/>
      <c r="OG15" s="192"/>
      <c r="OH15" s="192"/>
      <c r="OI15" s="192"/>
      <c r="OJ15" s="192"/>
      <c r="OK15" s="192"/>
      <c r="OL15" s="192"/>
      <c r="OM15" s="192"/>
      <c r="ON15" s="192"/>
      <c r="OO15" s="192"/>
      <c r="OP15" s="192"/>
      <c r="OQ15" s="192"/>
      <c r="OR15" s="192"/>
      <c r="OS15" s="192"/>
      <c r="OT15" s="192"/>
      <c r="OU15" s="192"/>
      <c r="OV15" s="192"/>
      <c r="OW15" s="192"/>
      <c r="OX15" s="192"/>
      <c r="OY15" s="192"/>
      <c r="OZ15" s="192"/>
      <c r="PA15" s="192"/>
      <c r="PB15" s="192"/>
      <c r="PC15" s="192"/>
      <c r="PD15" s="192"/>
      <c r="PE15" s="192"/>
      <c r="PF15" s="192"/>
      <c r="PG15" s="192"/>
      <c r="PH15" s="192"/>
      <c r="PI15" s="192"/>
      <c r="PJ15" s="192"/>
      <c r="PK15" s="192"/>
      <c r="PL15" s="192"/>
      <c r="PM15" s="192"/>
      <c r="PN15" s="192"/>
      <c r="PO15" s="192"/>
      <c r="PP15" s="192"/>
      <c r="PQ15" s="192"/>
      <c r="PR15" s="192"/>
      <c r="PS15" s="192"/>
      <c r="PT15" s="192"/>
      <c r="PU15" s="192"/>
      <c r="PV15" s="192"/>
      <c r="PW15" s="192"/>
      <c r="PX15" s="192"/>
      <c r="PY15" s="192"/>
      <c r="PZ15" s="192"/>
      <c r="QA15" s="192"/>
      <c r="QB15" s="192"/>
      <c r="QC15" s="192"/>
      <c r="QD15" s="192"/>
      <c r="QE15" s="192"/>
      <c r="QF15" s="192"/>
      <c r="QG15" s="192"/>
      <c r="QH15" s="192"/>
      <c r="QI15" s="192"/>
      <c r="QJ15" s="192"/>
      <c r="QK15" s="192"/>
      <c r="QL15" s="192"/>
    </row>
    <row r="16" spans="1:454" ht="15.75" hidden="1" thickBot="1" x14ac:dyDescent="0.3">
      <c r="A16" s="59"/>
      <c r="B16" s="59"/>
      <c r="C16" s="62" t="s">
        <v>0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2">
        <v>2016</v>
      </c>
      <c r="P16" s="64" t="s">
        <v>151</v>
      </c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2"/>
      <c r="IL16" s="192"/>
      <c r="IM16" s="192"/>
      <c r="IN16" s="192"/>
      <c r="IO16" s="192"/>
      <c r="IP16" s="192"/>
      <c r="IQ16" s="192"/>
      <c r="IR16" s="192"/>
      <c r="IS16" s="192"/>
      <c r="IT16" s="192"/>
      <c r="IU16" s="192"/>
      <c r="IV16" s="192"/>
      <c r="IW16" s="192"/>
      <c r="IX16" s="192"/>
      <c r="IY16" s="192"/>
      <c r="IZ16" s="192"/>
      <c r="JA16" s="192"/>
      <c r="JB16" s="192"/>
      <c r="JC16" s="192"/>
      <c r="JD16" s="192"/>
      <c r="JE16" s="192"/>
      <c r="JF16" s="192"/>
      <c r="JG16" s="192"/>
      <c r="JH16" s="192"/>
      <c r="JI16" s="192"/>
      <c r="JJ16" s="192"/>
      <c r="JK16" s="192"/>
      <c r="JL16" s="192"/>
      <c r="JM16" s="192"/>
      <c r="JN16" s="192"/>
      <c r="JO16" s="192"/>
      <c r="JP16" s="192"/>
      <c r="JQ16" s="192"/>
      <c r="JR16" s="192"/>
      <c r="JS16" s="192"/>
      <c r="JT16" s="192"/>
      <c r="JU16" s="192"/>
      <c r="JV16" s="192"/>
      <c r="JW16" s="192"/>
      <c r="JX16" s="192"/>
      <c r="JY16" s="192"/>
      <c r="JZ16" s="192"/>
      <c r="KA16" s="192"/>
      <c r="KB16" s="192"/>
      <c r="KC16" s="192"/>
      <c r="KD16" s="192"/>
      <c r="KE16" s="192"/>
      <c r="KF16" s="192"/>
      <c r="KG16" s="192"/>
      <c r="KH16" s="192"/>
      <c r="KI16" s="192"/>
      <c r="KJ16" s="192"/>
      <c r="KK16" s="192"/>
      <c r="KL16" s="192"/>
      <c r="KM16" s="192"/>
      <c r="KN16" s="192"/>
      <c r="KO16" s="192"/>
      <c r="KP16" s="192"/>
      <c r="KQ16" s="192"/>
      <c r="KR16" s="192"/>
      <c r="KS16" s="192"/>
      <c r="KT16" s="192"/>
      <c r="KU16" s="192"/>
      <c r="KV16" s="192"/>
      <c r="KW16" s="192"/>
      <c r="KX16" s="192"/>
      <c r="KY16" s="192"/>
      <c r="KZ16" s="192"/>
      <c r="LA16" s="192"/>
      <c r="LB16" s="192"/>
      <c r="LC16" s="192"/>
      <c r="LD16" s="192"/>
      <c r="LE16" s="192"/>
      <c r="LF16" s="192"/>
      <c r="LG16" s="192"/>
      <c r="LH16" s="192"/>
      <c r="LI16" s="192"/>
      <c r="LJ16" s="192"/>
      <c r="LK16" s="192"/>
      <c r="LL16" s="192"/>
      <c r="LM16" s="192"/>
      <c r="LN16" s="192"/>
      <c r="LO16" s="192"/>
      <c r="LP16" s="192"/>
      <c r="LQ16" s="192"/>
      <c r="LR16" s="192"/>
      <c r="LS16" s="192"/>
      <c r="LT16" s="192"/>
      <c r="LU16" s="192"/>
      <c r="LV16" s="192"/>
      <c r="LW16" s="192"/>
      <c r="LX16" s="192"/>
      <c r="LY16" s="192"/>
      <c r="LZ16" s="192"/>
      <c r="MA16" s="192"/>
      <c r="MB16" s="192"/>
      <c r="MC16" s="192"/>
      <c r="MD16" s="192"/>
      <c r="ME16" s="192"/>
      <c r="MF16" s="192"/>
      <c r="MG16" s="192"/>
      <c r="MH16" s="192"/>
      <c r="MI16" s="192"/>
      <c r="MJ16" s="192"/>
      <c r="MK16" s="192"/>
      <c r="ML16" s="192"/>
      <c r="MM16" s="192"/>
      <c r="MN16" s="192"/>
      <c r="MO16" s="192"/>
      <c r="MP16" s="192"/>
      <c r="MQ16" s="192"/>
      <c r="MR16" s="192"/>
      <c r="MS16" s="192"/>
      <c r="MT16" s="192"/>
      <c r="MU16" s="192"/>
      <c r="MV16" s="192"/>
      <c r="MW16" s="192"/>
      <c r="MX16" s="192"/>
      <c r="MY16" s="192"/>
      <c r="MZ16" s="192"/>
      <c r="NA16" s="192"/>
      <c r="NB16" s="192"/>
      <c r="NC16" s="192"/>
      <c r="ND16" s="192"/>
      <c r="NE16" s="192"/>
      <c r="NF16" s="192"/>
      <c r="NG16" s="192"/>
      <c r="NH16" s="192"/>
      <c r="NI16" s="192"/>
      <c r="NJ16" s="192"/>
      <c r="NK16" s="192"/>
      <c r="NL16" s="192"/>
      <c r="NM16" s="192"/>
      <c r="NN16" s="192"/>
      <c r="NO16" s="192"/>
      <c r="NP16" s="192"/>
      <c r="NQ16" s="192"/>
      <c r="NR16" s="192"/>
      <c r="NS16" s="192"/>
      <c r="NT16" s="192"/>
      <c r="NU16" s="192"/>
      <c r="NV16" s="192"/>
      <c r="NW16" s="192"/>
      <c r="NX16" s="192"/>
      <c r="NY16" s="192"/>
      <c r="NZ16" s="192"/>
      <c r="OA16" s="192"/>
      <c r="OB16" s="192"/>
      <c r="OC16" s="192"/>
      <c r="OD16" s="192"/>
      <c r="OE16" s="192"/>
      <c r="OF16" s="192"/>
      <c r="OG16" s="192"/>
      <c r="OH16" s="192"/>
      <c r="OI16" s="192"/>
      <c r="OJ16" s="192"/>
      <c r="OK16" s="192"/>
      <c r="OL16" s="192"/>
      <c r="OM16" s="192"/>
      <c r="ON16" s="192"/>
      <c r="OO16" s="192"/>
      <c r="OP16" s="192"/>
      <c r="OQ16" s="192"/>
      <c r="OR16" s="192"/>
      <c r="OS16" s="192"/>
      <c r="OT16" s="192"/>
      <c r="OU16" s="192"/>
      <c r="OV16" s="192"/>
      <c r="OW16" s="192"/>
      <c r="OX16" s="192"/>
      <c r="OY16" s="192"/>
      <c r="OZ16" s="192"/>
      <c r="PA16" s="192"/>
      <c r="PB16" s="192"/>
      <c r="PC16" s="192"/>
      <c r="PD16" s="192"/>
      <c r="PE16" s="192"/>
      <c r="PF16" s="192"/>
      <c r="PG16" s="192"/>
      <c r="PH16" s="192"/>
      <c r="PI16" s="192"/>
      <c r="PJ16" s="192"/>
      <c r="PK16" s="192"/>
      <c r="PL16" s="192"/>
      <c r="PM16" s="192"/>
      <c r="PN16" s="192"/>
      <c r="PO16" s="192"/>
      <c r="PP16" s="192"/>
      <c r="PQ16" s="192"/>
      <c r="PR16" s="192"/>
      <c r="PS16" s="192"/>
      <c r="PT16" s="192"/>
      <c r="PU16" s="192"/>
      <c r="PV16" s="192"/>
      <c r="PW16" s="192"/>
      <c r="PX16" s="192"/>
      <c r="PY16" s="192"/>
      <c r="PZ16" s="192"/>
      <c r="QA16" s="192"/>
      <c r="QB16" s="192"/>
      <c r="QC16" s="192"/>
      <c r="QD16" s="192"/>
      <c r="QE16" s="192"/>
      <c r="QF16" s="192"/>
      <c r="QG16" s="192"/>
      <c r="QH16" s="192"/>
      <c r="QI16" s="192"/>
      <c r="QJ16" s="192"/>
      <c r="QK16" s="192"/>
      <c r="QL16" s="192"/>
    </row>
    <row r="17" spans="1:454" ht="30" customHeight="1" x14ac:dyDescent="0.25">
      <c r="A17" s="65" t="s">
        <v>36</v>
      </c>
      <c r="B17" s="8" t="s">
        <v>19</v>
      </c>
      <c r="C17" s="17">
        <v>1886953.4750000101</v>
      </c>
      <c r="D17" s="17">
        <v>902773.59666666994</v>
      </c>
      <c r="E17" s="17">
        <v>1356480.6944244897</v>
      </c>
      <c r="F17" s="17">
        <v>1338598.5249999999</v>
      </c>
      <c r="G17" s="17">
        <v>1204616.1900000002</v>
      </c>
      <c r="H17" s="17">
        <v>2509624.0883333199</v>
      </c>
      <c r="I17" s="17">
        <v>2259221.25166666</v>
      </c>
      <c r="J17" s="17">
        <v>2597794.5716666803</v>
      </c>
      <c r="K17" s="17">
        <v>3158253.585</v>
      </c>
      <c r="L17" s="17">
        <v>3503348.8316666498</v>
      </c>
      <c r="M17" s="17">
        <v>3380594.11333335</v>
      </c>
      <c r="N17" s="17">
        <v>4492188.1800000109</v>
      </c>
      <c r="O17" s="52">
        <v>28590447.102757838</v>
      </c>
      <c r="P17" s="53">
        <v>2.945490461175599</v>
      </c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192"/>
      <c r="FM17" s="192"/>
      <c r="FN17" s="192"/>
      <c r="FO17" s="192"/>
      <c r="FP17" s="192"/>
      <c r="FQ17" s="192"/>
      <c r="FR17" s="192"/>
      <c r="FS17" s="192"/>
      <c r="FT17" s="192"/>
      <c r="FU17" s="192"/>
      <c r="FV17" s="192"/>
      <c r="FW17" s="192"/>
      <c r="FX17" s="192"/>
      <c r="FY17" s="192"/>
      <c r="FZ17" s="192"/>
      <c r="GA17" s="192"/>
      <c r="GB17" s="192"/>
      <c r="GC17" s="192"/>
      <c r="GD17" s="192"/>
      <c r="GE17" s="192"/>
      <c r="GF17" s="192"/>
      <c r="GG17" s="192"/>
      <c r="GH17" s="192"/>
      <c r="GI17" s="192"/>
      <c r="GJ17" s="192"/>
      <c r="GK17" s="192"/>
      <c r="GL17" s="192"/>
      <c r="GM17" s="192"/>
      <c r="GN17" s="192"/>
      <c r="GO17" s="192"/>
      <c r="GP17" s="192"/>
      <c r="GQ17" s="192"/>
      <c r="GR17" s="192"/>
      <c r="GS17" s="192"/>
      <c r="GT17" s="192"/>
      <c r="GU17" s="192"/>
      <c r="GV17" s="192"/>
      <c r="GW17" s="192"/>
      <c r="GX17" s="192"/>
      <c r="GY17" s="192"/>
      <c r="GZ17" s="192"/>
      <c r="HA17" s="192"/>
      <c r="HB17" s="192"/>
      <c r="HC17" s="192"/>
      <c r="HD17" s="192"/>
      <c r="HE17" s="192"/>
      <c r="HF17" s="192"/>
      <c r="HG17" s="192"/>
      <c r="HH17" s="192"/>
      <c r="HI17" s="192"/>
      <c r="HJ17" s="192"/>
      <c r="HK17" s="192"/>
      <c r="HL17" s="192"/>
      <c r="HM17" s="192"/>
      <c r="HN17" s="192"/>
      <c r="HO17" s="192"/>
      <c r="HP17" s="192"/>
      <c r="HQ17" s="192"/>
      <c r="HR17" s="192"/>
      <c r="HS17" s="192"/>
      <c r="HT17" s="192"/>
      <c r="HU17" s="192"/>
      <c r="HV17" s="192"/>
      <c r="HW17" s="192"/>
      <c r="HX17" s="192"/>
      <c r="HY17" s="192"/>
      <c r="HZ17" s="192"/>
      <c r="IA17" s="192"/>
      <c r="IB17" s="192"/>
      <c r="IC17" s="192"/>
      <c r="ID17" s="192"/>
      <c r="IE17" s="192"/>
      <c r="IF17" s="192"/>
      <c r="IG17" s="192"/>
      <c r="IH17" s="192"/>
      <c r="II17" s="192"/>
      <c r="IJ17" s="192"/>
      <c r="IK17" s="192"/>
      <c r="IL17" s="192"/>
      <c r="IM17" s="192"/>
      <c r="IN17" s="192"/>
      <c r="IO17" s="192"/>
      <c r="IP17" s="192"/>
      <c r="IQ17" s="192"/>
      <c r="IR17" s="192"/>
      <c r="IS17" s="192"/>
      <c r="IT17" s="192"/>
      <c r="IU17" s="192"/>
      <c r="IV17" s="192"/>
      <c r="IW17" s="192"/>
      <c r="IX17" s="192"/>
      <c r="IY17" s="192"/>
      <c r="IZ17" s="192"/>
      <c r="JA17" s="192"/>
      <c r="JB17" s="192"/>
      <c r="JC17" s="192"/>
      <c r="JD17" s="192"/>
      <c r="JE17" s="192"/>
      <c r="JF17" s="192"/>
      <c r="JG17" s="192"/>
      <c r="JH17" s="192"/>
      <c r="JI17" s="192"/>
      <c r="JJ17" s="192"/>
      <c r="JK17" s="192"/>
      <c r="JL17" s="192"/>
      <c r="JM17" s="192"/>
      <c r="JN17" s="192"/>
      <c r="JO17" s="192"/>
      <c r="JP17" s="192"/>
      <c r="JQ17" s="192"/>
      <c r="JR17" s="192"/>
      <c r="JS17" s="192"/>
      <c r="JT17" s="192"/>
      <c r="JU17" s="192"/>
      <c r="JV17" s="192"/>
      <c r="JW17" s="192"/>
      <c r="JX17" s="192"/>
      <c r="JY17" s="192"/>
      <c r="JZ17" s="192"/>
      <c r="KA17" s="192"/>
      <c r="KB17" s="192"/>
      <c r="KC17" s="192"/>
      <c r="KD17" s="192"/>
      <c r="KE17" s="192"/>
      <c r="KF17" s="192"/>
      <c r="KG17" s="192"/>
      <c r="KH17" s="192"/>
      <c r="KI17" s="192"/>
      <c r="KJ17" s="192"/>
      <c r="KK17" s="192"/>
      <c r="KL17" s="192"/>
      <c r="KM17" s="192"/>
      <c r="KN17" s="192"/>
      <c r="KO17" s="192"/>
      <c r="KP17" s="192"/>
      <c r="KQ17" s="192"/>
      <c r="KR17" s="192"/>
      <c r="KS17" s="192"/>
      <c r="KT17" s="192"/>
      <c r="KU17" s="192"/>
      <c r="KV17" s="192"/>
      <c r="KW17" s="192"/>
      <c r="KX17" s="192"/>
      <c r="KY17" s="192"/>
      <c r="KZ17" s="192"/>
      <c r="LA17" s="192"/>
      <c r="LB17" s="192"/>
      <c r="LC17" s="192"/>
      <c r="LD17" s="192"/>
      <c r="LE17" s="192"/>
      <c r="LF17" s="192"/>
      <c r="LG17" s="192"/>
      <c r="LH17" s="192"/>
      <c r="LI17" s="192"/>
      <c r="LJ17" s="192"/>
      <c r="LK17" s="192"/>
      <c r="LL17" s="192"/>
      <c r="LM17" s="192"/>
      <c r="LN17" s="192"/>
      <c r="LO17" s="192"/>
      <c r="LP17" s="192"/>
      <c r="LQ17" s="192"/>
      <c r="LR17" s="192"/>
      <c r="LS17" s="192"/>
      <c r="LT17" s="192"/>
      <c r="LU17" s="192"/>
      <c r="LV17" s="192"/>
      <c r="LW17" s="192"/>
      <c r="LX17" s="192"/>
      <c r="LY17" s="192"/>
      <c r="LZ17" s="192"/>
      <c r="MA17" s="192"/>
      <c r="MB17" s="192"/>
      <c r="MC17" s="192"/>
      <c r="MD17" s="192"/>
      <c r="ME17" s="192"/>
      <c r="MF17" s="192"/>
      <c r="MG17" s="192"/>
      <c r="MH17" s="192"/>
      <c r="MI17" s="192"/>
      <c r="MJ17" s="192"/>
      <c r="MK17" s="192"/>
      <c r="ML17" s="192"/>
      <c r="MM17" s="192"/>
      <c r="MN17" s="192"/>
      <c r="MO17" s="192"/>
      <c r="MP17" s="192"/>
      <c r="MQ17" s="192"/>
      <c r="MR17" s="192"/>
      <c r="MS17" s="192"/>
      <c r="MT17" s="192"/>
      <c r="MU17" s="192"/>
      <c r="MV17" s="192"/>
      <c r="MW17" s="192"/>
      <c r="MX17" s="192"/>
      <c r="MY17" s="192"/>
      <c r="MZ17" s="192"/>
      <c r="NA17" s="192"/>
      <c r="NB17" s="192"/>
      <c r="NC17" s="192"/>
      <c r="ND17" s="192"/>
      <c r="NE17" s="192"/>
      <c r="NF17" s="192"/>
      <c r="NG17" s="192"/>
      <c r="NH17" s="192"/>
      <c r="NI17" s="192"/>
      <c r="NJ17" s="192"/>
      <c r="NK17" s="192"/>
      <c r="NL17" s="192"/>
      <c r="NM17" s="192"/>
      <c r="NN17" s="192"/>
      <c r="NO17" s="192"/>
      <c r="NP17" s="192"/>
      <c r="NQ17" s="192"/>
      <c r="NR17" s="192"/>
      <c r="NS17" s="192"/>
      <c r="NT17" s="192"/>
      <c r="NU17" s="192"/>
      <c r="NV17" s="192"/>
      <c r="NW17" s="192"/>
      <c r="NX17" s="192"/>
      <c r="NY17" s="192"/>
      <c r="NZ17" s="192"/>
      <c r="OA17" s="192"/>
      <c r="OB17" s="192"/>
      <c r="OC17" s="192"/>
      <c r="OD17" s="192"/>
      <c r="OE17" s="192"/>
      <c r="OF17" s="192"/>
      <c r="OG17" s="192"/>
      <c r="OH17" s="192"/>
      <c r="OI17" s="192"/>
      <c r="OJ17" s="192"/>
      <c r="OK17" s="192"/>
      <c r="OL17" s="192"/>
      <c r="OM17" s="192"/>
      <c r="ON17" s="192"/>
      <c r="OO17" s="192"/>
      <c r="OP17" s="192"/>
      <c r="OQ17" s="192"/>
      <c r="OR17" s="192"/>
      <c r="OS17" s="192"/>
      <c r="OT17" s="192"/>
      <c r="OU17" s="192"/>
      <c r="OV17" s="192"/>
      <c r="OW17" s="192"/>
      <c r="OX17" s="192"/>
      <c r="OY17" s="192"/>
      <c r="OZ17" s="192"/>
      <c r="PA17" s="192"/>
      <c r="PB17" s="192"/>
      <c r="PC17" s="192"/>
      <c r="PD17" s="192"/>
      <c r="PE17" s="192"/>
      <c r="PF17" s="192"/>
      <c r="PG17" s="192"/>
      <c r="PH17" s="192"/>
      <c r="PI17" s="192"/>
      <c r="PJ17" s="192"/>
      <c r="PK17" s="192"/>
      <c r="PL17" s="192"/>
      <c r="PM17" s="192"/>
      <c r="PN17" s="192"/>
      <c r="PO17" s="192"/>
      <c r="PP17" s="192"/>
      <c r="PQ17" s="192"/>
      <c r="PR17" s="192"/>
      <c r="PS17" s="192"/>
      <c r="PT17" s="192"/>
      <c r="PU17" s="192"/>
      <c r="PV17" s="192"/>
      <c r="PW17" s="192"/>
      <c r="PX17" s="192"/>
      <c r="PY17" s="192"/>
      <c r="PZ17" s="192"/>
      <c r="QA17" s="192"/>
      <c r="QB17" s="192"/>
      <c r="QC17" s="192"/>
      <c r="QD17" s="192"/>
      <c r="QE17" s="192"/>
      <c r="QF17" s="192"/>
      <c r="QG17" s="192"/>
      <c r="QH17" s="192"/>
      <c r="QI17" s="192"/>
      <c r="QJ17" s="192"/>
      <c r="QK17" s="192"/>
      <c r="QL17" s="192"/>
    </row>
    <row r="18" spans="1:454" ht="30" customHeight="1" x14ac:dyDescent="0.25">
      <c r="A18" s="66" t="s">
        <v>37</v>
      </c>
      <c r="B18" s="67" t="s">
        <v>38</v>
      </c>
      <c r="C18" s="68">
        <v>319.35324578064598</v>
      </c>
      <c r="D18" s="68">
        <v>279.16383533070069</v>
      </c>
      <c r="E18" s="68">
        <v>312.13103532932286</v>
      </c>
      <c r="F18" s="68">
        <v>370.59380205684494</v>
      </c>
      <c r="G18" s="68">
        <v>387.17119415606277</v>
      </c>
      <c r="H18" s="68">
        <v>511.10084973639277</v>
      </c>
      <c r="I18" s="68">
        <v>568.85107658087281</v>
      </c>
      <c r="J18" s="68">
        <v>710.4643257014028</v>
      </c>
      <c r="K18" s="68">
        <v>839.5903896152231</v>
      </c>
      <c r="L18" s="68">
        <v>629.58436144335019</v>
      </c>
      <c r="M18" s="68">
        <v>546.33044877590874</v>
      </c>
      <c r="N18" s="68">
        <v>770.61707682598615</v>
      </c>
      <c r="O18" s="69">
        <v>555.70948623383572</v>
      </c>
      <c r="P18" s="11">
        <v>2.9706575861468334</v>
      </c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2"/>
      <c r="FR18" s="192"/>
      <c r="FS18" s="192"/>
      <c r="FT18" s="192"/>
      <c r="FU18" s="192"/>
      <c r="FV18" s="192"/>
      <c r="FW18" s="192"/>
      <c r="FX18" s="192"/>
      <c r="FY18" s="192"/>
      <c r="FZ18" s="192"/>
      <c r="GA18" s="192"/>
      <c r="GB18" s="192"/>
      <c r="GC18" s="192"/>
      <c r="GD18" s="192"/>
      <c r="GE18" s="192"/>
      <c r="GF18" s="192"/>
      <c r="GG18" s="192"/>
      <c r="GH18" s="192"/>
      <c r="GI18" s="192"/>
      <c r="GJ18" s="192"/>
      <c r="GK18" s="192"/>
      <c r="GL18" s="192"/>
      <c r="GM18" s="192"/>
      <c r="GN18" s="192"/>
      <c r="GO18" s="192"/>
      <c r="GP18" s="192"/>
      <c r="GQ18" s="192"/>
      <c r="GR18" s="192"/>
      <c r="GS18" s="192"/>
      <c r="GT18" s="192"/>
      <c r="GU18" s="192"/>
      <c r="GV18" s="192"/>
      <c r="GW18" s="192"/>
      <c r="GX18" s="192"/>
      <c r="GY18" s="192"/>
      <c r="GZ18" s="192"/>
      <c r="HA18" s="192"/>
      <c r="HB18" s="192"/>
      <c r="HC18" s="192"/>
      <c r="HD18" s="192"/>
      <c r="HE18" s="192"/>
      <c r="HF18" s="192"/>
      <c r="HG18" s="192"/>
      <c r="HH18" s="192"/>
      <c r="HI18" s="192"/>
      <c r="HJ18" s="192"/>
      <c r="HK18" s="192"/>
      <c r="HL18" s="192"/>
      <c r="HM18" s="192"/>
      <c r="HN18" s="192"/>
      <c r="HO18" s="192"/>
      <c r="HP18" s="192"/>
      <c r="HQ18" s="192"/>
      <c r="HR18" s="192"/>
      <c r="HS18" s="192"/>
      <c r="HT18" s="192"/>
      <c r="HU18" s="192"/>
      <c r="HV18" s="192"/>
      <c r="HW18" s="192"/>
      <c r="HX18" s="192"/>
      <c r="HY18" s="192"/>
      <c r="HZ18" s="192"/>
      <c r="IA18" s="192"/>
      <c r="IB18" s="192"/>
      <c r="IC18" s="192"/>
      <c r="ID18" s="192"/>
      <c r="IE18" s="192"/>
      <c r="IF18" s="192"/>
      <c r="IG18" s="192"/>
      <c r="IH18" s="192"/>
      <c r="II18" s="192"/>
      <c r="IJ18" s="192"/>
      <c r="IK18" s="192"/>
      <c r="IL18" s="192"/>
      <c r="IM18" s="192"/>
      <c r="IN18" s="192"/>
      <c r="IO18" s="192"/>
      <c r="IP18" s="192"/>
      <c r="IQ18" s="192"/>
      <c r="IR18" s="192"/>
      <c r="IS18" s="192"/>
      <c r="IT18" s="192"/>
      <c r="IU18" s="192"/>
      <c r="IV18" s="192"/>
      <c r="IW18" s="192"/>
      <c r="IX18" s="192"/>
      <c r="IY18" s="192"/>
      <c r="IZ18" s="192"/>
      <c r="JA18" s="192"/>
      <c r="JB18" s="192"/>
      <c r="JC18" s="192"/>
      <c r="JD18" s="192"/>
      <c r="JE18" s="192"/>
      <c r="JF18" s="192"/>
      <c r="JG18" s="192"/>
      <c r="JH18" s="192"/>
      <c r="JI18" s="192"/>
      <c r="JJ18" s="192"/>
      <c r="JK18" s="192"/>
      <c r="JL18" s="192"/>
      <c r="JM18" s="192"/>
      <c r="JN18" s="192"/>
      <c r="JO18" s="192"/>
      <c r="JP18" s="192"/>
      <c r="JQ18" s="192"/>
      <c r="JR18" s="192"/>
      <c r="JS18" s="192"/>
      <c r="JT18" s="192"/>
      <c r="JU18" s="192"/>
      <c r="JV18" s="192"/>
      <c r="JW18" s="192"/>
      <c r="JX18" s="192"/>
      <c r="JY18" s="192"/>
      <c r="JZ18" s="192"/>
      <c r="KA18" s="192"/>
      <c r="KB18" s="192"/>
      <c r="KC18" s="192"/>
      <c r="KD18" s="192"/>
      <c r="KE18" s="192"/>
      <c r="KF18" s="192"/>
      <c r="KG18" s="192"/>
      <c r="KH18" s="192"/>
      <c r="KI18" s="192"/>
      <c r="KJ18" s="192"/>
      <c r="KK18" s="192"/>
      <c r="KL18" s="192"/>
      <c r="KM18" s="192"/>
      <c r="KN18" s="192"/>
      <c r="KO18" s="192"/>
      <c r="KP18" s="192"/>
      <c r="KQ18" s="192"/>
      <c r="KR18" s="192"/>
      <c r="KS18" s="192"/>
      <c r="KT18" s="192"/>
      <c r="KU18" s="192"/>
      <c r="KV18" s="192"/>
      <c r="KW18" s="192"/>
      <c r="KX18" s="192"/>
      <c r="KY18" s="192"/>
      <c r="KZ18" s="192"/>
      <c r="LA18" s="192"/>
      <c r="LB18" s="192"/>
      <c r="LC18" s="192"/>
      <c r="LD18" s="192"/>
      <c r="LE18" s="192"/>
      <c r="LF18" s="192"/>
      <c r="LG18" s="192"/>
      <c r="LH18" s="192"/>
      <c r="LI18" s="192"/>
      <c r="LJ18" s="192"/>
      <c r="LK18" s="192"/>
      <c r="LL18" s="192"/>
      <c r="LM18" s="192"/>
      <c r="LN18" s="192"/>
      <c r="LO18" s="192"/>
      <c r="LP18" s="192"/>
      <c r="LQ18" s="192"/>
      <c r="LR18" s="192"/>
      <c r="LS18" s="192"/>
      <c r="LT18" s="192"/>
      <c r="LU18" s="192"/>
      <c r="LV18" s="192"/>
      <c r="LW18" s="192"/>
      <c r="LX18" s="192"/>
      <c r="LY18" s="192"/>
      <c r="LZ18" s="192"/>
      <c r="MA18" s="192"/>
      <c r="MB18" s="192"/>
      <c r="MC18" s="192"/>
      <c r="MD18" s="192"/>
      <c r="ME18" s="192"/>
      <c r="MF18" s="192"/>
      <c r="MG18" s="192"/>
      <c r="MH18" s="192"/>
      <c r="MI18" s="192"/>
      <c r="MJ18" s="192"/>
      <c r="MK18" s="192"/>
      <c r="ML18" s="192"/>
      <c r="MM18" s="192"/>
      <c r="MN18" s="192"/>
      <c r="MO18" s="192"/>
      <c r="MP18" s="192"/>
      <c r="MQ18" s="192"/>
      <c r="MR18" s="192"/>
      <c r="MS18" s="192"/>
      <c r="MT18" s="192"/>
      <c r="MU18" s="192"/>
      <c r="MV18" s="192"/>
      <c r="MW18" s="192"/>
      <c r="MX18" s="192"/>
      <c r="MY18" s="192"/>
      <c r="MZ18" s="192"/>
      <c r="NA18" s="192"/>
      <c r="NB18" s="192"/>
      <c r="NC18" s="192"/>
      <c r="ND18" s="192"/>
      <c r="NE18" s="192"/>
      <c r="NF18" s="192"/>
      <c r="NG18" s="192"/>
      <c r="NH18" s="192"/>
      <c r="NI18" s="192"/>
      <c r="NJ18" s="192"/>
      <c r="NK18" s="192"/>
      <c r="NL18" s="192"/>
      <c r="NM18" s="192"/>
      <c r="NN18" s="192"/>
      <c r="NO18" s="192"/>
      <c r="NP18" s="192"/>
      <c r="NQ18" s="192"/>
      <c r="NR18" s="192"/>
      <c r="NS18" s="192"/>
      <c r="NT18" s="192"/>
      <c r="NU18" s="192"/>
      <c r="NV18" s="192"/>
      <c r="NW18" s="192"/>
      <c r="NX18" s="192"/>
      <c r="NY18" s="192"/>
      <c r="NZ18" s="192"/>
      <c r="OA18" s="192"/>
      <c r="OB18" s="192"/>
      <c r="OC18" s="192"/>
      <c r="OD18" s="192"/>
      <c r="OE18" s="192"/>
      <c r="OF18" s="192"/>
      <c r="OG18" s="192"/>
      <c r="OH18" s="192"/>
      <c r="OI18" s="192"/>
      <c r="OJ18" s="192"/>
      <c r="OK18" s="192"/>
      <c r="OL18" s="192"/>
      <c r="OM18" s="192"/>
      <c r="ON18" s="192"/>
      <c r="OO18" s="192"/>
      <c r="OP18" s="192"/>
      <c r="OQ18" s="192"/>
      <c r="OR18" s="192"/>
      <c r="OS18" s="192"/>
      <c r="OT18" s="192"/>
      <c r="OU18" s="192"/>
      <c r="OV18" s="192"/>
      <c r="OW18" s="192"/>
      <c r="OX18" s="192"/>
      <c r="OY18" s="192"/>
      <c r="OZ18" s="192"/>
      <c r="PA18" s="192"/>
      <c r="PB18" s="192"/>
      <c r="PC18" s="192"/>
      <c r="PD18" s="192"/>
      <c r="PE18" s="192"/>
      <c r="PF18" s="192"/>
      <c r="PG18" s="192"/>
      <c r="PH18" s="192"/>
      <c r="PI18" s="192"/>
      <c r="PJ18" s="192"/>
      <c r="PK18" s="192"/>
      <c r="PL18" s="192"/>
      <c r="PM18" s="192"/>
      <c r="PN18" s="192"/>
      <c r="PO18" s="192"/>
      <c r="PP18" s="192"/>
      <c r="PQ18" s="192"/>
      <c r="PR18" s="192"/>
      <c r="PS18" s="192"/>
      <c r="PT18" s="192"/>
      <c r="PU18" s="192"/>
      <c r="PV18" s="192"/>
      <c r="PW18" s="192"/>
      <c r="PX18" s="192"/>
      <c r="PY18" s="192"/>
      <c r="PZ18" s="192"/>
      <c r="QA18" s="192"/>
      <c r="QB18" s="192"/>
      <c r="QC18" s="192"/>
      <c r="QD18" s="192"/>
      <c r="QE18" s="192"/>
      <c r="QF18" s="192"/>
      <c r="QG18" s="192"/>
      <c r="QH18" s="192"/>
      <c r="QI18" s="192"/>
      <c r="QJ18" s="192"/>
      <c r="QK18" s="192"/>
      <c r="QL18" s="192"/>
    </row>
    <row r="19" spans="1:454" ht="30" customHeight="1" x14ac:dyDescent="0.25">
      <c r="A19" s="66" t="s">
        <v>165</v>
      </c>
      <c r="B19" s="67" t="s">
        <v>19</v>
      </c>
      <c r="C19" s="70">
        <v>769136.30999999982</v>
      </c>
      <c r="D19" s="70">
        <v>1102073.057</v>
      </c>
      <c r="E19" s="70">
        <v>707435.01189217996</v>
      </c>
      <c r="F19" s="70">
        <v>1671546.23</v>
      </c>
      <c r="G19" s="70">
        <v>1678825.8516666701</v>
      </c>
      <c r="H19" s="70">
        <v>972777.42999999993</v>
      </c>
      <c r="I19" s="70">
        <v>1628143.8900000001</v>
      </c>
      <c r="J19" s="70">
        <v>1460387.1</v>
      </c>
      <c r="K19" s="70">
        <v>584913.75666666997</v>
      </c>
      <c r="L19" s="70">
        <v>668012.09000000008</v>
      </c>
      <c r="M19" s="70">
        <v>983828.7183333399</v>
      </c>
      <c r="N19" s="71">
        <v>1212737.1500000001</v>
      </c>
      <c r="O19" s="72">
        <v>13439816.595558859</v>
      </c>
      <c r="P19" s="11">
        <v>4.8257832982200544</v>
      </c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2"/>
      <c r="DD19" s="192"/>
      <c r="DE19" s="192"/>
      <c r="DF19" s="192"/>
      <c r="DG19" s="192"/>
      <c r="DH19" s="192"/>
      <c r="DI19" s="192"/>
      <c r="DJ19" s="192"/>
      <c r="DK19" s="192"/>
      <c r="DL19" s="192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2"/>
      <c r="DX19" s="192"/>
      <c r="DY19" s="192"/>
      <c r="DZ19" s="192"/>
      <c r="EA19" s="192"/>
      <c r="EB19" s="192"/>
      <c r="EC19" s="192"/>
      <c r="ED19" s="192"/>
      <c r="EE19" s="192"/>
      <c r="EF19" s="192"/>
      <c r="EG19" s="192"/>
      <c r="EH19" s="192"/>
      <c r="EI19" s="192"/>
      <c r="EJ19" s="192"/>
      <c r="EK19" s="192"/>
      <c r="EL19" s="192"/>
      <c r="EM19" s="192"/>
      <c r="EN19" s="192"/>
      <c r="EO19" s="192"/>
      <c r="EP19" s="192"/>
      <c r="EQ19" s="192"/>
      <c r="ER19" s="192"/>
      <c r="ES19" s="192"/>
      <c r="ET19" s="192"/>
      <c r="EU19" s="192"/>
      <c r="EV19" s="192"/>
      <c r="EW19" s="192"/>
      <c r="EX19" s="192"/>
      <c r="EY19" s="192"/>
      <c r="EZ19" s="192"/>
      <c r="FA19" s="192"/>
      <c r="FB19" s="192"/>
      <c r="FC19" s="192"/>
      <c r="FD19" s="192"/>
      <c r="FE19" s="192"/>
      <c r="FF19" s="192"/>
      <c r="FG19" s="192"/>
      <c r="FH19" s="192"/>
      <c r="FI19" s="192"/>
      <c r="FJ19" s="192"/>
      <c r="FK19" s="192"/>
      <c r="FL19" s="192"/>
      <c r="FM19" s="192"/>
      <c r="FN19" s="192"/>
      <c r="FO19" s="192"/>
      <c r="FP19" s="192"/>
      <c r="FQ19" s="192"/>
      <c r="FR19" s="192"/>
      <c r="FS19" s="192"/>
      <c r="FT19" s="192"/>
      <c r="FU19" s="192"/>
      <c r="FV19" s="192"/>
      <c r="FW19" s="192"/>
      <c r="FX19" s="192"/>
      <c r="FY19" s="192"/>
      <c r="FZ19" s="192"/>
      <c r="GA19" s="192"/>
      <c r="GB19" s="192"/>
      <c r="GC19" s="192"/>
      <c r="GD19" s="192"/>
      <c r="GE19" s="192"/>
      <c r="GF19" s="192"/>
      <c r="GG19" s="192"/>
      <c r="GH19" s="192"/>
      <c r="GI19" s="192"/>
      <c r="GJ19" s="192"/>
      <c r="GK19" s="192"/>
      <c r="GL19" s="192"/>
      <c r="GM19" s="192"/>
      <c r="GN19" s="192"/>
      <c r="GO19" s="192"/>
      <c r="GP19" s="192"/>
      <c r="GQ19" s="192"/>
      <c r="GR19" s="192"/>
      <c r="GS19" s="192"/>
      <c r="GT19" s="192"/>
      <c r="GU19" s="192"/>
      <c r="GV19" s="192"/>
      <c r="GW19" s="192"/>
      <c r="GX19" s="192"/>
      <c r="GY19" s="192"/>
      <c r="GZ19" s="192"/>
      <c r="HA19" s="192"/>
      <c r="HB19" s="192"/>
      <c r="HC19" s="192"/>
      <c r="HD19" s="192"/>
      <c r="HE19" s="192"/>
      <c r="HF19" s="192"/>
      <c r="HG19" s="192"/>
      <c r="HH19" s="192"/>
      <c r="HI19" s="192"/>
      <c r="HJ19" s="192"/>
      <c r="HK19" s="192"/>
      <c r="HL19" s="192"/>
      <c r="HM19" s="192"/>
      <c r="HN19" s="192"/>
      <c r="HO19" s="192"/>
      <c r="HP19" s="192"/>
      <c r="HQ19" s="192"/>
      <c r="HR19" s="192"/>
      <c r="HS19" s="192"/>
      <c r="HT19" s="192"/>
      <c r="HU19" s="192"/>
      <c r="HV19" s="192"/>
      <c r="HW19" s="192"/>
      <c r="HX19" s="192"/>
      <c r="HY19" s="192"/>
      <c r="HZ19" s="192"/>
      <c r="IA19" s="192"/>
      <c r="IB19" s="192"/>
      <c r="IC19" s="192"/>
      <c r="ID19" s="192"/>
      <c r="IE19" s="192"/>
      <c r="IF19" s="192"/>
      <c r="IG19" s="192"/>
      <c r="IH19" s="192"/>
      <c r="II19" s="192"/>
      <c r="IJ19" s="192"/>
      <c r="IK19" s="192"/>
      <c r="IL19" s="192"/>
      <c r="IM19" s="192"/>
      <c r="IN19" s="192"/>
      <c r="IO19" s="192"/>
      <c r="IP19" s="192"/>
      <c r="IQ19" s="192"/>
      <c r="IR19" s="192"/>
      <c r="IS19" s="192"/>
      <c r="IT19" s="192"/>
      <c r="IU19" s="192"/>
      <c r="IV19" s="192"/>
      <c r="IW19" s="192"/>
      <c r="IX19" s="192"/>
      <c r="IY19" s="192"/>
      <c r="IZ19" s="192"/>
      <c r="JA19" s="192"/>
      <c r="JB19" s="192"/>
      <c r="JC19" s="192"/>
      <c r="JD19" s="192"/>
      <c r="JE19" s="192"/>
      <c r="JF19" s="192"/>
      <c r="JG19" s="192"/>
      <c r="JH19" s="192"/>
      <c r="JI19" s="192"/>
      <c r="JJ19" s="192"/>
      <c r="JK19" s="192"/>
      <c r="JL19" s="192"/>
      <c r="JM19" s="192"/>
      <c r="JN19" s="192"/>
      <c r="JO19" s="192"/>
      <c r="JP19" s="192"/>
      <c r="JQ19" s="192"/>
      <c r="JR19" s="192"/>
      <c r="JS19" s="192"/>
      <c r="JT19" s="192"/>
      <c r="JU19" s="192"/>
      <c r="JV19" s="192"/>
      <c r="JW19" s="192"/>
      <c r="JX19" s="192"/>
      <c r="JY19" s="192"/>
      <c r="JZ19" s="192"/>
      <c r="KA19" s="192"/>
      <c r="KB19" s="192"/>
      <c r="KC19" s="192"/>
      <c r="KD19" s="192"/>
      <c r="KE19" s="192"/>
      <c r="KF19" s="192"/>
      <c r="KG19" s="192"/>
      <c r="KH19" s="192"/>
      <c r="KI19" s="192"/>
      <c r="KJ19" s="192"/>
      <c r="KK19" s="192"/>
      <c r="KL19" s="192"/>
      <c r="KM19" s="192"/>
      <c r="KN19" s="192"/>
      <c r="KO19" s="192"/>
      <c r="KP19" s="192"/>
      <c r="KQ19" s="192"/>
      <c r="KR19" s="192"/>
      <c r="KS19" s="192"/>
      <c r="KT19" s="192"/>
      <c r="KU19" s="192"/>
      <c r="KV19" s="192"/>
      <c r="KW19" s="192"/>
      <c r="KX19" s="192"/>
      <c r="KY19" s="192"/>
      <c r="KZ19" s="192"/>
      <c r="LA19" s="192"/>
      <c r="LB19" s="192"/>
      <c r="LC19" s="192"/>
      <c r="LD19" s="192"/>
      <c r="LE19" s="192"/>
      <c r="LF19" s="192"/>
      <c r="LG19" s="192"/>
      <c r="LH19" s="192"/>
      <c r="LI19" s="192"/>
      <c r="LJ19" s="192"/>
      <c r="LK19" s="192"/>
      <c r="LL19" s="192"/>
      <c r="LM19" s="192"/>
      <c r="LN19" s="192"/>
      <c r="LO19" s="192"/>
      <c r="LP19" s="192"/>
      <c r="LQ19" s="192"/>
      <c r="LR19" s="192"/>
      <c r="LS19" s="192"/>
      <c r="LT19" s="192"/>
      <c r="LU19" s="192"/>
      <c r="LV19" s="192"/>
      <c r="LW19" s="192"/>
      <c r="LX19" s="192"/>
      <c r="LY19" s="192"/>
      <c r="LZ19" s="192"/>
      <c r="MA19" s="192"/>
      <c r="MB19" s="192"/>
      <c r="MC19" s="192"/>
      <c r="MD19" s="192"/>
      <c r="ME19" s="192"/>
      <c r="MF19" s="192"/>
      <c r="MG19" s="192"/>
      <c r="MH19" s="192"/>
      <c r="MI19" s="192"/>
      <c r="MJ19" s="192"/>
      <c r="MK19" s="192"/>
      <c r="ML19" s="192"/>
      <c r="MM19" s="192"/>
      <c r="MN19" s="192"/>
      <c r="MO19" s="192"/>
      <c r="MP19" s="192"/>
      <c r="MQ19" s="192"/>
      <c r="MR19" s="192"/>
      <c r="MS19" s="192"/>
      <c r="MT19" s="192"/>
      <c r="MU19" s="192"/>
      <c r="MV19" s="192"/>
      <c r="MW19" s="192"/>
      <c r="MX19" s="192"/>
      <c r="MY19" s="192"/>
      <c r="MZ19" s="192"/>
      <c r="NA19" s="192"/>
      <c r="NB19" s="192"/>
      <c r="NC19" s="192"/>
      <c r="ND19" s="192"/>
      <c r="NE19" s="192"/>
      <c r="NF19" s="192"/>
      <c r="NG19" s="192"/>
      <c r="NH19" s="192"/>
      <c r="NI19" s="192"/>
      <c r="NJ19" s="192"/>
      <c r="NK19" s="192"/>
      <c r="NL19" s="192"/>
      <c r="NM19" s="192"/>
      <c r="NN19" s="192"/>
      <c r="NO19" s="192"/>
      <c r="NP19" s="192"/>
      <c r="NQ19" s="192"/>
      <c r="NR19" s="192"/>
      <c r="NS19" s="192"/>
      <c r="NT19" s="192"/>
      <c r="NU19" s="192"/>
      <c r="NV19" s="192"/>
      <c r="NW19" s="192"/>
      <c r="NX19" s="192"/>
      <c r="NY19" s="192"/>
      <c r="NZ19" s="192"/>
      <c r="OA19" s="192"/>
      <c r="OB19" s="192"/>
      <c r="OC19" s="192"/>
      <c r="OD19" s="192"/>
      <c r="OE19" s="192"/>
      <c r="OF19" s="192"/>
      <c r="OG19" s="192"/>
      <c r="OH19" s="192"/>
      <c r="OI19" s="192"/>
      <c r="OJ19" s="192"/>
      <c r="OK19" s="192"/>
      <c r="OL19" s="192"/>
      <c r="OM19" s="192"/>
      <c r="ON19" s="192"/>
      <c r="OO19" s="192"/>
      <c r="OP19" s="192"/>
      <c r="OQ19" s="192"/>
      <c r="OR19" s="192"/>
      <c r="OS19" s="192"/>
      <c r="OT19" s="192"/>
      <c r="OU19" s="192"/>
      <c r="OV19" s="192"/>
      <c r="OW19" s="192"/>
      <c r="OX19" s="192"/>
      <c r="OY19" s="192"/>
      <c r="OZ19" s="192"/>
      <c r="PA19" s="192"/>
      <c r="PB19" s="192"/>
      <c r="PC19" s="192"/>
      <c r="PD19" s="192"/>
      <c r="PE19" s="192"/>
      <c r="PF19" s="192"/>
      <c r="PG19" s="192"/>
      <c r="PH19" s="192"/>
      <c r="PI19" s="192"/>
      <c r="PJ19" s="192"/>
      <c r="PK19" s="192"/>
      <c r="PL19" s="192"/>
      <c r="PM19" s="192"/>
      <c r="PN19" s="192"/>
      <c r="PO19" s="192"/>
      <c r="PP19" s="192"/>
      <c r="PQ19" s="192"/>
      <c r="PR19" s="192"/>
      <c r="PS19" s="192"/>
      <c r="PT19" s="192"/>
      <c r="PU19" s="192"/>
      <c r="PV19" s="192"/>
      <c r="PW19" s="192"/>
      <c r="PX19" s="192"/>
      <c r="PY19" s="192"/>
      <c r="PZ19" s="192"/>
      <c r="QA19" s="192"/>
      <c r="QB19" s="192"/>
      <c r="QC19" s="192"/>
      <c r="QD19" s="192"/>
      <c r="QE19" s="192"/>
      <c r="QF19" s="192"/>
      <c r="QG19" s="192"/>
      <c r="QH19" s="192"/>
      <c r="QI19" s="192"/>
      <c r="QJ19" s="192"/>
      <c r="QK19" s="192"/>
      <c r="QL19" s="192"/>
    </row>
    <row r="20" spans="1:454" ht="30" customHeight="1" x14ac:dyDescent="0.25">
      <c r="A20" s="65" t="s">
        <v>39</v>
      </c>
      <c r="B20" s="8" t="s">
        <v>38</v>
      </c>
      <c r="C20" s="74">
        <v>159.3146974385742</v>
      </c>
      <c r="D20" s="74">
        <v>212.49282783162386</v>
      </c>
      <c r="E20" s="74">
        <v>259.99186762319874</v>
      </c>
      <c r="F20" s="74">
        <v>301.47665004810358</v>
      </c>
      <c r="G20" s="74">
        <v>330.22557034567137</v>
      </c>
      <c r="H20" s="74">
        <v>348.80977019902116</v>
      </c>
      <c r="I20" s="74">
        <v>477.43256934256488</v>
      </c>
      <c r="J20" s="74">
        <v>539.78913884686517</v>
      </c>
      <c r="K20" s="74">
        <v>503.63236190331827</v>
      </c>
      <c r="L20" s="74">
        <v>457.53124580489799</v>
      </c>
      <c r="M20" s="74">
        <v>343.75270408764038</v>
      </c>
      <c r="N20" s="74">
        <v>308.11299128933405</v>
      </c>
      <c r="O20" s="42">
        <v>321.4392987536209</v>
      </c>
      <c r="P20" s="11">
        <v>4.5130504397004314</v>
      </c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  <c r="CW20" s="192"/>
      <c r="CX20" s="192"/>
      <c r="CY20" s="192"/>
      <c r="CZ20" s="192"/>
      <c r="DA20" s="192"/>
      <c r="DB20" s="192"/>
      <c r="DC20" s="192"/>
      <c r="DD20" s="192"/>
      <c r="DE20" s="192"/>
      <c r="DF20" s="192"/>
      <c r="DG20" s="192"/>
      <c r="DH20" s="192"/>
      <c r="DI20" s="192"/>
      <c r="DJ20" s="192"/>
      <c r="DK20" s="192"/>
      <c r="DL20" s="192"/>
      <c r="DM20" s="192"/>
      <c r="DN20" s="192"/>
      <c r="DO20" s="192"/>
      <c r="DP20" s="192"/>
      <c r="DQ20" s="192"/>
      <c r="DR20" s="192"/>
      <c r="DS20" s="192"/>
      <c r="DT20" s="192"/>
      <c r="DU20" s="192"/>
      <c r="DV20" s="192"/>
      <c r="DW20" s="192"/>
      <c r="DX20" s="192"/>
      <c r="DY20" s="192"/>
      <c r="DZ20" s="192"/>
      <c r="EA20" s="192"/>
      <c r="EB20" s="192"/>
      <c r="EC20" s="192"/>
      <c r="ED20" s="192"/>
      <c r="EE20" s="192"/>
      <c r="EF20" s="192"/>
      <c r="EG20" s="192"/>
      <c r="EH20" s="192"/>
      <c r="EI20" s="192"/>
      <c r="EJ20" s="192"/>
      <c r="EK20" s="192"/>
      <c r="EL20" s="192"/>
      <c r="EM20" s="192"/>
      <c r="EN20" s="192"/>
      <c r="EO20" s="192"/>
      <c r="EP20" s="192"/>
      <c r="EQ20" s="192"/>
      <c r="ER20" s="192"/>
      <c r="ES20" s="192"/>
      <c r="ET20" s="192"/>
      <c r="EU20" s="192"/>
      <c r="EV20" s="192"/>
      <c r="EW20" s="192"/>
      <c r="EX20" s="192"/>
      <c r="EY20" s="192"/>
      <c r="EZ20" s="192"/>
      <c r="FA20" s="192"/>
      <c r="FB20" s="192"/>
      <c r="FC20" s="192"/>
      <c r="FD20" s="192"/>
      <c r="FE20" s="192"/>
      <c r="FF20" s="192"/>
      <c r="FG20" s="192"/>
      <c r="FH20" s="192"/>
      <c r="FI20" s="192"/>
      <c r="FJ20" s="192"/>
      <c r="FK20" s="192"/>
      <c r="FL20" s="192"/>
      <c r="FM20" s="192"/>
      <c r="FN20" s="192"/>
      <c r="FO20" s="192"/>
      <c r="FP20" s="192"/>
      <c r="FQ20" s="192"/>
      <c r="FR20" s="192"/>
      <c r="FS20" s="192"/>
      <c r="FT20" s="192"/>
      <c r="FU20" s="192"/>
      <c r="FV20" s="192"/>
      <c r="FW20" s="192"/>
      <c r="FX20" s="192"/>
      <c r="FY20" s="192"/>
      <c r="FZ20" s="192"/>
      <c r="GA20" s="192"/>
      <c r="GB20" s="192"/>
      <c r="GC20" s="192"/>
      <c r="GD20" s="192"/>
      <c r="GE20" s="192"/>
      <c r="GF20" s="192"/>
      <c r="GG20" s="192"/>
      <c r="GH20" s="192"/>
      <c r="GI20" s="192"/>
      <c r="GJ20" s="192"/>
      <c r="GK20" s="192"/>
      <c r="GL20" s="192"/>
      <c r="GM20" s="192"/>
      <c r="GN20" s="192"/>
      <c r="GO20" s="192"/>
      <c r="GP20" s="192"/>
      <c r="GQ20" s="192"/>
      <c r="GR20" s="192"/>
      <c r="GS20" s="192"/>
      <c r="GT20" s="192"/>
      <c r="GU20" s="192"/>
      <c r="GV20" s="192"/>
      <c r="GW20" s="192"/>
      <c r="GX20" s="192"/>
      <c r="GY20" s="192"/>
      <c r="GZ20" s="192"/>
      <c r="HA20" s="192"/>
      <c r="HB20" s="192"/>
      <c r="HC20" s="192"/>
      <c r="HD20" s="192"/>
      <c r="HE20" s="192"/>
      <c r="HF20" s="192"/>
      <c r="HG20" s="192"/>
      <c r="HH20" s="192"/>
      <c r="HI20" s="192"/>
      <c r="HJ20" s="192"/>
      <c r="HK20" s="192"/>
      <c r="HL20" s="192"/>
      <c r="HM20" s="192"/>
      <c r="HN20" s="192"/>
      <c r="HO20" s="192"/>
      <c r="HP20" s="192"/>
      <c r="HQ20" s="192"/>
      <c r="HR20" s="192"/>
      <c r="HS20" s="192"/>
      <c r="HT20" s="192"/>
      <c r="HU20" s="192"/>
      <c r="HV20" s="192"/>
      <c r="HW20" s="192"/>
      <c r="HX20" s="192"/>
      <c r="HY20" s="192"/>
      <c r="HZ20" s="192"/>
      <c r="IA20" s="192"/>
      <c r="IB20" s="192"/>
      <c r="IC20" s="192"/>
      <c r="ID20" s="192"/>
      <c r="IE20" s="192"/>
      <c r="IF20" s="192"/>
      <c r="IG20" s="192"/>
      <c r="IH20" s="192"/>
      <c r="II20" s="192"/>
      <c r="IJ20" s="192"/>
      <c r="IK20" s="192"/>
      <c r="IL20" s="192"/>
      <c r="IM20" s="192"/>
      <c r="IN20" s="192"/>
      <c r="IO20" s="192"/>
      <c r="IP20" s="192"/>
      <c r="IQ20" s="192"/>
      <c r="IR20" s="192"/>
      <c r="IS20" s="192"/>
      <c r="IT20" s="192"/>
      <c r="IU20" s="192"/>
      <c r="IV20" s="192"/>
      <c r="IW20" s="192"/>
      <c r="IX20" s="192"/>
      <c r="IY20" s="192"/>
      <c r="IZ20" s="192"/>
      <c r="JA20" s="192"/>
      <c r="JB20" s="192"/>
      <c r="JC20" s="192"/>
      <c r="JD20" s="192"/>
      <c r="JE20" s="192"/>
      <c r="JF20" s="192"/>
      <c r="JG20" s="192"/>
      <c r="JH20" s="192"/>
      <c r="JI20" s="192"/>
      <c r="JJ20" s="192"/>
      <c r="JK20" s="192"/>
      <c r="JL20" s="192"/>
      <c r="JM20" s="192"/>
      <c r="JN20" s="192"/>
      <c r="JO20" s="192"/>
      <c r="JP20" s="192"/>
      <c r="JQ20" s="192"/>
      <c r="JR20" s="192"/>
      <c r="JS20" s="192"/>
      <c r="JT20" s="192"/>
      <c r="JU20" s="192"/>
      <c r="JV20" s="192"/>
      <c r="JW20" s="192"/>
      <c r="JX20" s="192"/>
      <c r="JY20" s="192"/>
      <c r="JZ20" s="192"/>
      <c r="KA20" s="192"/>
      <c r="KB20" s="192"/>
      <c r="KC20" s="192"/>
      <c r="KD20" s="192"/>
      <c r="KE20" s="192"/>
      <c r="KF20" s="192"/>
      <c r="KG20" s="192"/>
      <c r="KH20" s="192"/>
      <c r="KI20" s="192"/>
      <c r="KJ20" s="192"/>
      <c r="KK20" s="192"/>
      <c r="KL20" s="192"/>
      <c r="KM20" s="192"/>
      <c r="KN20" s="192"/>
      <c r="KO20" s="192"/>
      <c r="KP20" s="192"/>
      <c r="KQ20" s="192"/>
      <c r="KR20" s="192"/>
      <c r="KS20" s="192"/>
      <c r="KT20" s="192"/>
      <c r="KU20" s="192"/>
      <c r="KV20" s="192"/>
      <c r="KW20" s="192"/>
      <c r="KX20" s="192"/>
      <c r="KY20" s="192"/>
      <c r="KZ20" s="192"/>
      <c r="LA20" s="192"/>
      <c r="LB20" s="192"/>
      <c r="LC20" s="192"/>
      <c r="LD20" s="192"/>
      <c r="LE20" s="192"/>
      <c r="LF20" s="192"/>
      <c r="LG20" s="192"/>
      <c r="LH20" s="192"/>
      <c r="LI20" s="192"/>
      <c r="LJ20" s="192"/>
      <c r="LK20" s="192"/>
      <c r="LL20" s="192"/>
      <c r="LM20" s="192"/>
      <c r="LN20" s="192"/>
      <c r="LO20" s="192"/>
      <c r="LP20" s="192"/>
      <c r="LQ20" s="192"/>
      <c r="LR20" s="192"/>
      <c r="LS20" s="192"/>
      <c r="LT20" s="192"/>
      <c r="LU20" s="192"/>
      <c r="LV20" s="192"/>
      <c r="LW20" s="192"/>
      <c r="LX20" s="192"/>
      <c r="LY20" s="192"/>
      <c r="LZ20" s="192"/>
      <c r="MA20" s="192"/>
      <c r="MB20" s="192"/>
      <c r="MC20" s="192"/>
      <c r="MD20" s="192"/>
      <c r="ME20" s="192"/>
      <c r="MF20" s="192"/>
      <c r="MG20" s="192"/>
      <c r="MH20" s="192"/>
      <c r="MI20" s="192"/>
      <c r="MJ20" s="192"/>
      <c r="MK20" s="192"/>
      <c r="ML20" s="192"/>
      <c r="MM20" s="192"/>
      <c r="MN20" s="192"/>
      <c r="MO20" s="192"/>
      <c r="MP20" s="192"/>
      <c r="MQ20" s="192"/>
      <c r="MR20" s="192"/>
      <c r="MS20" s="192"/>
      <c r="MT20" s="192"/>
      <c r="MU20" s="192"/>
      <c r="MV20" s="192"/>
      <c r="MW20" s="192"/>
      <c r="MX20" s="192"/>
      <c r="MY20" s="192"/>
      <c r="MZ20" s="192"/>
      <c r="NA20" s="192"/>
      <c r="NB20" s="192"/>
      <c r="NC20" s="192"/>
      <c r="ND20" s="192"/>
      <c r="NE20" s="192"/>
      <c r="NF20" s="192"/>
      <c r="NG20" s="192"/>
      <c r="NH20" s="192"/>
      <c r="NI20" s="192"/>
      <c r="NJ20" s="192"/>
      <c r="NK20" s="192"/>
      <c r="NL20" s="192"/>
      <c r="NM20" s="192"/>
      <c r="NN20" s="192"/>
      <c r="NO20" s="192"/>
      <c r="NP20" s="192"/>
      <c r="NQ20" s="192"/>
      <c r="NR20" s="192"/>
      <c r="NS20" s="192"/>
      <c r="NT20" s="192"/>
      <c r="NU20" s="192"/>
      <c r="NV20" s="192"/>
      <c r="NW20" s="192"/>
      <c r="NX20" s="192"/>
      <c r="NY20" s="192"/>
      <c r="NZ20" s="192"/>
      <c r="OA20" s="192"/>
      <c r="OB20" s="192"/>
      <c r="OC20" s="192"/>
      <c r="OD20" s="192"/>
      <c r="OE20" s="192"/>
      <c r="OF20" s="192"/>
      <c r="OG20" s="192"/>
      <c r="OH20" s="192"/>
      <c r="OI20" s="192"/>
      <c r="OJ20" s="192"/>
      <c r="OK20" s="192"/>
      <c r="OL20" s="192"/>
      <c r="OM20" s="192"/>
      <c r="ON20" s="192"/>
      <c r="OO20" s="192"/>
      <c r="OP20" s="192"/>
      <c r="OQ20" s="192"/>
      <c r="OR20" s="192"/>
      <c r="OS20" s="192"/>
      <c r="OT20" s="192"/>
      <c r="OU20" s="192"/>
      <c r="OV20" s="192"/>
      <c r="OW20" s="192"/>
      <c r="OX20" s="192"/>
      <c r="OY20" s="192"/>
      <c r="OZ20" s="192"/>
      <c r="PA20" s="192"/>
      <c r="PB20" s="192"/>
      <c r="PC20" s="192"/>
      <c r="PD20" s="192"/>
      <c r="PE20" s="192"/>
      <c r="PF20" s="192"/>
      <c r="PG20" s="192"/>
      <c r="PH20" s="192"/>
      <c r="PI20" s="192"/>
      <c r="PJ20" s="192"/>
      <c r="PK20" s="192"/>
      <c r="PL20" s="192"/>
      <c r="PM20" s="192"/>
      <c r="PN20" s="192"/>
      <c r="PO20" s="192"/>
      <c r="PP20" s="192"/>
      <c r="PQ20" s="192"/>
      <c r="PR20" s="192"/>
      <c r="PS20" s="192"/>
      <c r="PT20" s="192"/>
      <c r="PU20" s="192"/>
      <c r="PV20" s="192"/>
      <c r="PW20" s="192"/>
      <c r="PX20" s="192"/>
      <c r="PY20" s="192"/>
      <c r="PZ20" s="192"/>
      <c r="QA20" s="192"/>
      <c r="QB20" s="192"/>
      <c r="QC20" s="192"/>
      <c r="QD20" s="192"/>
      <c r="QE20" s="192"/>
      <c r="QF20" s="192"/>
      <c r="QG20" s="192"/>
      <c r="QH20" s="192"/>
      <c r="QI20" s="192"/>
      <c r="QJ20" s="192"/>
      <c r="QK20" s="192"/>
      <c r="QL20" s="192"/>
    </row>
    <row r="21" spans="1:454" ht="9.9499999999999993" customHeight="1" x14ac:dyDescent="0.25">
      <c r="A21" s="3"/>
      <c r="P21" s="26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2"/>
      <c r="BV21" s="192"/>
      <c r="BW21" s="192"/>
      <c r="BX21" s="192"/>
      <c r="BY21" s="192"/>
      <c r="BZ21" s="192"/>
      <c r="CA21" s="192"/>
      <c r="CB21" s="192"/>
      <c r="CC21" s="192"/>
      <c r="CD21" s="192"/>
      <c r="CE21" s="192"/>
      <c r="CF21" s="192"/>
      <c r="CG21" s="192"/>
      <c r="CH21" s="192"/>
      <c r="CI21" s="192"/>
      <c r="CJ21" s="192"/>
      <c r="CK21" s="192"/>
      <c r="CL21" s="192"/>
      <c r="CM21" s="192"/>
      <c r="CN21" s="192"/>
      <c r="CO21" s="192"/>
      <c r="CP21" s="192"/>
      <c r="CQ21" s="192"/>
      <c r="CR21" s="192"/>
      <c r="CS21" s="192"/>
      <c r="CT21" s="192"/>
      <c r="CU21" s="192"/>
      <c r="CV21" s="192"/>
      <c r="CW21" s="192"/>
      <c r="CX21" s="192"/>
      <c r="CY21" s="192"/>
      <c r="CZ21" s="192"/>
      <c r="DA21" s="192"/>
      <c r="DB21" s="192"/>
      <c r="DC21" s="192"/>
      <c r="DD21" s="192"/>
      <c r="DE21" s="192"/>
      <c r="DF21" s="192"/>
      <c r="DG21" s="192"/>
      <c r="DH21" s="192"/>
      <c r="DI21" s="192"/>
      <c r="DJ21" s="192"/>
      <c r="DK21" s="192"/>
      <c r="DL21" s="192"/>
      <c r="DM21" s="192"/>
      <c r="DN21" s="192"/>
      <c r="DO21" s="192"/>
      <c r="DP21" s="192"/>
      <c r="DQ21" s="192"/>
      <c r="DR21" s="192"/>
      <c r="DS21" s="192"/>
      <c r="DT21" s="192"/>
      <c r="DU21" s="192"/>
      <c r="DV21" s="192"/>
      <c r="DW21" s="192"/>
      <c r="DX21" s="192"/>
      <c r="DY21" s="192"/>
      <c r="DZ21" s="192"/>
      <c r="EA21" s="192"/>
      <c r="EB21" s="192"/>
      <c r="EC21" s="192"/>
      <c r="ED21" s="192"/>
      <c r="EE21" s="192"/>
      <c r="EF21" s="192"/>
      <c r="EG21" s="192"/>
      <c r="EH21" s="192"/>
      <c r="EI21" s="192"/>
      <c r="EJ21" s="192"/>
      <c r="EK21" s="192"/>
      <c r="EL21" s="192"/>
      <c r="EM21" s="192"/>
      <c r="EN21" s="192"/>
      <c r="EO21" s="192"/>
      <c r="EP21" s="192"/>
      <c r="EQ21" s="192"/>
      <c r="ER21" s="192"/>
      <c r="ES21" s="192"/>
      <c r="ET21" s="192"/>
      <c r="EU21" s="192"/>
      <c r="EV21" s="192"/>
      <c r="EW21" s="192"/>
      <c r="EX21" s="192"/>
      <c r="EY21" s="192"/>
      <c r="EZ21" s="192"/>
      <c r="FA21" s="192"/>
      <c r="FB21" s="192"/>
      <c r="FC21" s="192"/>
      <c r="FD21" s="192"/>
      <c r="FE21" s="192"/>
      <c r="FF21" s="192"/>
      <c r="FG21" s="192"/>
      <c r="FH21" s="192"/>
      <c r="FI21" s="192"/>
      <c r="FJ21" s="192"/>
      <c r="FK21" s="192"/>
      <c r="FL21" s="192"/>
      <c r="FM21" s="192"/>
      <c r="FN21" s="192"/>
      <c r="FO21" s="192"/>
      <c r="FP21" s="192"/>
      <c r="FQ21" s="192"/>
      <c r="FR21" s="192"/>
      <c r="FS21" s="192"/>
      <c r="FT21" s="192"/>
      <c r="FU21" s="192"/>
      <c r="FV21" s="192"/>
      <c r="FW21" s="192"/>
      <c r="FX21" s="192"/>
      <c r="FY21" s="192"/>
      <c r="FZ21" s="192"/>
      <c r="GA21" s="192"/>
      <c r="GB21" s="192"/>
      <c r="GC21" s="192"/>
      <c r="GD21" s="192"/>
      <c r="GE21" s="192"/>
      <c r="GF21" s="192"/>
      <c r="GG21" s="192"/>
      <c r="GH21" s="192"/>
      <c r="GI21" s="192"/>
      <c r="GJ21" s="192"/>
      <c r="GK21" s="192"/>
      <c r="GL21" s="192"/>
      <c r="GM21" s="192"/>
      <c r="GN21" s="192"/>
      <c r="GO21" s="192"/>
      <c r="GP21" s="192"/>
      <c r="GQ21" s="192"/>
      <c r="GR21" s="192"/>
      <c r="GS21" s="192"/>
      <c r="GT21" s="192"/>
      <c r="GU21" s="192"/>
      <c r="GV21" s="192"/>
      <c r="GW21" s="192"/>
      <c r="GX21" s="192"/>
      <c r="GY21" s="192"/>
      <c r="GZ21" s="192"/>
      <c r="HA21" s="192"/>
      <c r="HB21" s="192"/>
      <c r="HC21" s="192"/>
      <c r="HD21" s="192"/>
      <c r="HE21" s="192"/>
      <c r="HF21" s="192"/>
      <c r="HG21" s="192"/>
      <c r="HH21" s="192"/>
      <c r="HI21" s="192"/>
      <c r="HJ21" s="192"/>
      <c r="HK21" s="192"/>
      <c r="HL21" s="192"/>
      <c r="HM21" s="192"/>
      <c r="HN21" s="192"/>
      <c r="HO21" s="192"/>
      <c r="HP21" s="192"/>
      <c r="HQ21" s="192"/>
      <c r="HR21" s="192"/>
      <c r="HS21" s="192"/>
      <c r="HT21" s="192"/>
      <c r="HU21" s="192"/>
      <c r="HV21" s="192"/>
      <c r="HW21" s="192"/>
      <c r="HX21" s="192"/>
      <c r="HY21" s="192"/>
      <c r="HZ21" s="192"/>
      <c r="IA21" s="192"/>
      <c r="IB21" s="192"/>
      <c r="IC21" s="192"/>
      <c r="ID21" s="192"/>
      <c r="IE21" s="192"/>
      <c r="IF21" s="192"/>
      <c r="IG21" s="192"/>
      <c r="IH21" s="192"/>
      <c r="II21" s="192"/>
      <c r="IJ21" s="192"/>
      <c r="IK21" s="192"/>
      <c r="IL21" s="192"/>
      <c r="IM21" s="192"/>
      <c r="IN21" s="192"/>
      <c r="IO21" s="192"/>
      <c r="IP21" s="192"/>
      <c r="IQ21" s="192"/>
      <c r="IR21" s="192"/>
      <c r="IS21" s="192"/>
      <c r="IT21" s="192"/>
      <c r="IU21" s="192"/>
      <c r="IV21" s="192"/>
      <c r="IW21" s="192"/>
      <c r="IX21" s="192"/>
      <c r="IY21" s="192"/>
      <c r="IZ21" s="192"/>
      <c r="JA21" s="192"/>
      <c r="JB21" s="192"/>
      <c r="JC21" s="192"/>
      <c r="JD21" s="192"/>
      <c r="JE21" s="192"/>
      <c r="JF21" s="192"/>
      <c r="JG21" s="192"/>
      <c r="JH21" s="192"/>
      <c r="JI21" s="192"/>
      <c r="JJ21" s="192"/>
      <c r="JK21" s="192"/>
      <c r="JL21" s="192"/>
      <c r="JM21" s="192"/>
      <c r="JN21" s="192"/>
      <c r="JO21" s="192"/>
      <c r="JP21" s="192"/>
      <c r="JQ21" s="192"/>
      <c r="JR21" s="192"/>
      <c r="JS21" s="192"/>
      <c r="JT21" s="192"/>
      <c r="JU21" s="192"/>
      <c r="JV21" s="192"/>
      <c r="JW21" s="192"/>
      <c r="JX21" s="192"/>
      <c r="JY21" s="192"/>
      <c r="JZ21" s="192"/>
      <c r="KA21" s="192"/>
      <c r="KB21" s="192"/>
      <c r="KC21" s="192"/>
      <c r="KD21" s="192"/>
      <c r="KE21" s="192"/>
      <c r="KF21" s="192"/>
      <c r="KG21" s="192"/>
      <c r="KH21" s="192"/>
      <c r="KI21" s="192"/>
      <c r="KJ21" s="192"/>
      <c r="KK21" s="192"/>
      <c r="KL21" s="192"/>
      <c r="KM21" s="192"/>
      <c r="KN21" s="192"/>
      <c r="KO21" s="192"/>
      <c r="KP21" s="192"/>
      <c r="KQ21" s="192"/>
      <c r="KR21" s="192"/>
      <c r="KS21" s="192"/>
      <c r="KT21" s="192"/>
      <c r="KU21" s="192"/>
      <c r="KV21" s="192"/>
      <c r="KW21" s="192"/>
      <c r="KX21" s="192"/>
      <c r="KY21" s="192"/>
      <c r="KZ21" s="192"/>
      <c r="LA21" s="192"/>
      <c r="LB21" s="192"/>
      <c r="LC21" s="192"/>
      <c r="LD21" s="192"/>
      <c r="LE21" s="192"/>
      <c r="LF21" s="192"/>
      <c r="LG21" s="192"/>
      <c r="LH21" s="192"/>
      <c r="LI21" s="192"/>
      <c r="LJ21" s="192"/>
      <c r="LK21" s="192"/>
      <c r="LL21" s="192"/>
      <c r="LM21" s="192"/>
      <c r="LN21" s="192"/>
      <c r="LO21" s="192"/>
      <c r="LP21" s="192"/>
      <c r="LQ21" s="192"/>
      <c r="LR21" s="192"/>
      <c r="LS21" s="192"/>
      <c r="LT21" s="192"/>
      <c r="LU21" s="192"/>
      <c r="LV21" s="192"/>
      <c r="LW21" s="192"/>
      <c r="LX21" s="192"/>
      <c r="LY21" s="192"/>
      <c r="LZ21" s="192"/>
      <c r="MA21" s="192"/>
      <c r="MB21" s="192"/>
      <c r="MC21" s="192"/>
      <c r="MD21" s="192"/>
      <c r="ME21" s="192"/>
      <c r="MF21" s="192"/>
      <c r="MG21" s="192"/>
      <c r="MH21" s="192"/>
      <c r="MI21" s="192"/>
      <c r="MJ21" s="192"/>
      <c r="MK21" s="192"/>
      <c r="ML21" s="192"/>
      <c r="MM21" s="192"/>
      <c r="MN21" s="192"/>
      <c r="MO21" s="192"/>
      <c r="MP21" s="192"/>
      <c r="MQ21" s="192"/>
      <c r="MR21" s="192"/>
      <c r="MS21" s="192"/>
      <c r="MT21" s="192"/>
      <c r="MU21" s="192"/>
      <c r="MV21" s="192"/>
      <c r="MW21" s="192"/>
      <c r="MX21" s="192"/>
      <c r="MY21" s="192"/>
      <c r="MZ21" s="192"/>
      <c r="NA21" s="192"/>
      <c r="NB21" s="192"/>
      <c r="NC21" s="192"/>
      <c r="ND21" s="192"/>
      <c r="NE21" s="192"/>
      <c r="NF21" s="192"/>
      <c r="NG21" s="192"/>
      <c r="NH21" s="192"/>
      <c r="NI21" s="192"/>
      <c r="NJ21" s="192"/>
      <c r="NK21" s="192"/>
      <c r="NL21" s="192"/>
      <c r="NM21" s="192"/>
      <c r="NN21" s="192"/>
      <c r="NO21" s="192"/>
      <c r="NP21" s="192"/>
      <c r="NQ21" s="192"/>
      <c r="NR21" s="192"/>
      <c r="NS21" s="192"/>
      <c r="NT21" s="192"/>
      <c r="NU21" s="192"/>
      <c r="NV21" s="192"/>
      <c r="NW21" s="192"/>
      <c r="NX21" s="192"/>
      <c r="NY21" s="192"/>
      <c r="NZ21" s="192"/>
      <c r="OA21" s="192"/>
      <c r="OB21" s="192"/>
      <c r="OC21" s="192"/>
      <c r="OD21" s="192"/>
      <c r="OE21" s="192"/>
      <c r="OF21" s="192"/>
      <c r="OG21" s="192"/>
      <c r="OH21" s="192"/>
      <c r="OI21" s="192"/>
      <c r="OJ21" s="192"/>
      <c r="OK21" s="192"/>
      <c r="OL21" s="192"/>
      <c r="OM21" s="192"/>
      <c r="ON21" s="192"/>
      <c r="OO21" s="192"/>
      <c r="OP21" s="192"/>
      <c r="OQ21" s="192"/>
      <c r="OR21" s="192"/>
      <c r="OS21" s="192"/>
      <c r="OT21" s="192"/>
      <c r="OU21" s="192"/>
      <c r="OV21" s="192"/>
      <c r="OW21" s="192"/>
      <c r="OX21" s="192"/>
      <c r="OY21" s="192"/>
      <c r="OZ21" s="192"/>
      <c r="PA21" s="192"/>
      <c r="PB21" s="192"/>
      <c r="PC21" s="192"/>
      <c r="PD21" s="192"/>
      <c r="PE21" s="192"/>
      <c r="PF21" s="192"/>
      <c r="PG21" s="192"/>
      <c r="PH21" s="192"/>
      <c r="PI21" s="192"/>
      <c r="PJ21" s="192"/>
      <c r="PK21" s="192"/>
      <c r="PL21" s="192"/>
      <c r="PM21" s="192"/>
      <c r="PN21" s="192"/>
      <c r="PO21" s="192"/>
      <c r="PP21" s="192"/>
      <c r="PQ21" s="192"/>
      <c r="PR21" s="192"/>
      <c r="PS21" s="192"/>
      <c r="PT21" s="192"/>
      <c r="PU21" s="192"/>
      <c r="PV21" s="192"/>
      <c r="PW21" s="192"/>
      <c r="PX21" s="192"/>
      <c r="PY21" s="192"/>
      <c r="PZ21" s="192"/>
      <c r="QA21" s="192"/>
      <c r="QB21" s="192"/>
      <c r="QC21" s="192"/>
      <c r="QD21" s="192"/>
      <c r="QE21" s="192"/>
      <c r="QF21" s="192"/>
      <c r="QG21" s="192"/>
      <c r="QH21" s="192"/>
      <c r="QI21" s="192"/>
      <c r="QJ21" s="192"/>
      <c r="QK21" s="192"/>
      <c r="QL21" s="192"/>
    </row>
    <row r="22" spans="1:454" s="59" customFormat="1" ht="16.5" thickBot="1" x14ac:dyDescent="0.3">
      <c r="A22" s="58" t="s">
        <v>40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1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2"/>
      <c r="DH22" s="192"/>
      <c r="DI22" s="192"/>
      <c r="DJ22" s="192"/>
      <c r="DK22" s="192"/>
      <c r="DL22" s="192"/>
      <c r="DM22" s="192"/>
      <c r="DN22" s="192"/>
      <c r="DO22" s="192"/>
      <c r="DP22" s="192"/>
      <c r="DQ22" s="192"/>
      <c r="DR22" s="192"/>
      <c r="DS22" s="192"/>
      <c r="DT22" s="192"/>
      <c r="DU22" s="192"/>
      <c r="DV22" s="192"/>
      <c r="DW22" s="192"/>
      <c r="DX22" s="192"/>
      <c r="DY22" s="192"/>
      <c r="DZ22" s="192"/>
      <c r="EA22" s="192"/>
      <c r="EB22" s="192"/>
      <c r="EC22" s="192"/>
      <c r="ED22" s="192"/>
      <c r="EE22" s="192"/>
      <c r="EF22" s="192"/>
      <c r="EG22" s="192"/>
      <c r="EH22" s="192"/>
      <c r="EI22" s="192"/>
      <c r="EJ22" s="192"/>
      <c r="EK22" s="192"/>
      <c r="EL22" s="192"/>
      <c r="EM22" s="192"/>
      <c r="EN22" s="192"/>
      <c r="EO22" s="192"/>
      <c r="EP22" s="192"/>
      <c r="EQ22" s="192"/>
      <c r="ER22" s="192"/>
      <c r="ES22" s="192"/>
      <c r="ET22" s="192"/>
      <c r="EU22" s="192"/>
      <c r="EV22" s="192"/>
      <c r="EW22" s="192"/>
      <c r="EX22" s="192"/>
      <c r="EY22" s="192"/>
      <c r="EZ22" s="192"/>
      <c r="FA22" s="192"/>
      <c r="FB22" s="192"/>
      <c r="FC22" s="192"/>
      <c r="FD22" s="192"/>
      <c r="FE22" s="192"/>
      <c r="FF22" s="192"/>
      <c r="FG22" s="192"/>
      <c r="FH22" s="192"/>
      <c r="FI22" s="192"/>
      <c r="FJ22" s="192"/>
      <c r="FK22" s="192"/>
      <c r="FL22" s="192"/>
      <c r="FM22" s="192"/>
      <c r="FN22" s="192"/>
      <c r="FO22" s="192"/>
      <c r="FP22" s="192"/>
      <c r="FQ22" s="192"/>
      <c r="FR22" s="192"/>
      <c r="FS22" s="192"/>
      <c r="FT22" s="192"/>
      <c r="FU22" s="192"/>
      <c r="FV22" s="192"/>
      <c r="FW22" s="192"/>
      <c r="FX22" s="192"/>
      <c r="FY22" s="192"/>
      <c r="FZ22" s="192"/>
      <c r="GA22" s="192"/>
      <c r="GB22" s="192"/>
      <c r="GC22" s="192"/>
      <c r="GD22" s="192"/>
      <c r="GE22" s="192"/>
      <c r="GF22" s="192"/>
      <c r="GG22" s="192"/>
      <c r="GH22" s="192"/>
      <c r="GI22" s="192"/>
      <c r="GJ22" s="192"/>
      <c r="GK22" s="192"/>
      <c r="GL22" s="192"/>
      <c r="GM22" s="192"/>
      <c r="GN22" s="192"/>
      <c r="GO22" s="192"/>
      <c r="GP22" s="192"/>
      <c r="GQ22" s="192"/>
      <c r="GR22" s="192"/>
      <c r="GS22" s="192"/>
      <c r="GT22" s="192"/>
      <c r="GU22" s="192"/>
      <c r="GV22" s="192"/>
      <c r="GW22" s="192"/>
      <c r="GX22" s="192"/>
      <c r="GY22" s="192"/>
      <c r="GZ22" s="192"/>
      <c r="HA22" s="192"/>
      <c r="HB22" s="192"/>
      <c r="HC22" s="192"/>
      <c r="HD22" s="192"/>
      <c r="HE22" s="192"/>
      <c r="HF22" s="192"/>
      <c r="HG22" s="192"/>
      <c r="HH22" s="192"/>
      <c r="HI22" s="192"/>
      <c r="HJ22" s="192"/>
      <c r="HK22" s="192"/>
      <c r="HL22" s="192"/>
      <c r="HM22" s="192"/>
      <c r="HN22" s="192"/>
      <c r="HO22" s="192"/>
      <c r="HP22" s="192"/>
      <c r="HQ22" s="192"/>
      <c r="HR22" s="192"/>
      <c r="HS22" s="192"/>
      <c r="HT22" s="192"/>
      <c r="HU22" s="192"/>
      <c r="HV22" s="192"/>
      <c r="HW22" s="192"/>
      <c r="HX22" s="192"/>
      <c r="HY22" s="192"/>
      <c r="HZ22" s="192"/>
      <c r="IA22" s="192"/>
      <c r="IB22" s="192"/>
      <c r="IC22" s="192"/>
      <c r="ID22" s="192"/>
      <c r="IE22" s="192"/>
      <c r="IF22" s="192"/>
      <c r="IG22" s="192"/>
      <c r="IH22" s="192"/>
      <c r="II22" s="192"/>
      <c r="IJ22" s="192"/>
      <c r="IK22" s="192"/>
      <c r="IL22" s="192"/>
      <c r="IM22" s="192"/>
      <c r="IN22" s="192"/>
      <c r="IO22" s="192"/>
      <c r="IP22" s="192"/>
      <c r="IQ22" s="192"/>
      <c r="IR22" s="192"/>
      <c r="IS22" s="192"/>
      <c r="IT22" s="192"/>
      <c r="IU22" s="192"/>
      <c r="IV22" s="192"/>
      <c r="IW22" s="192"/>
      <c r="IX22" s="192"/>
      <c r="IY22" s="192"/>
      <c r="IZ22" s="192"/>
      <c r="JA22" s="192"/>
      <c r="JB22" s="192"/>
      <c r="JC22" s="192"/>
      <c r="JD22" s="192"/>
      <c r="JE22" s="192"/>
      <c r="JF22" s="192"/>
      <c r="JG22" s="192"/>
      <c r="JH22" s="192"/>
      <c r="JI22" s="192"/>
      <c r="JJ22" s="192"/>
      <c r="JK22" s="192"/>
      <c r="JL22" s="192"/>
      <c r="JM22" s="192"/>
      <c r="JN22" s="192"/>
      <c r="JO22" s="192"/>
      <c r="JP22" s="192"/>
      <c r="JQ22" s="192"/>
      <c r="JR22" s="192"/>
      <c r="JS22" s="192"/>
      <c r="JT22" s="192"/>
      <c r="JU22" s="192"/>
      <c r="JV22" s="192"/>
      <c r="JW22" s="192"/>
      <c r="JX22" s="192"/>
      <c r="JY22" s="192"/>
      <c r="JZ22" s="192"/>
      <c r="KA22" s="192"/>
      <c r="KB22" s="192"/>
      <c r="KC22" s="192"/>
      <c r="KD22" s="192"/>
      <c r="KE22" s="192"/>
      <c r="KF22" s="192"/>
      <c r="KG22" s="192"/>
      <c r="KH22" s="192"/>
      <c r="KI22" s="192"/>
      <c r="KJ22" s="192"/>
      <c r="KK22" s="192"/>
      <c r="KL22" s="192"/>
      <c r="KM22" s="192"/>
      <c r="KN22" s="192"/>
      <c r="KO22" s="192"/>
      <c r="KP22" s="192"/>
      <c r="KQ22" s="192"/>
      <c r="KR22" s="192"/>
      <c r="KS22" s="192"/>
      <c r="KT22" s="192"/>
      <c r="KU22" s="192"/>
      <c r="KV22" s="192"/>
      <c r="KW22" s="192"/>
      <c r="KX22" s="192"/>
      <c r="KY22" s="192"/>
      <c r="KZ22" s="192"/>
      <c r="LA22" s="192"/>
      <c r="LB22" s="192"/>
      <c r="LC22" s="192"/>
      <c r="LD22" s="192"/>
      <c r="LE22" s="192"/>
      <c r="LF22" s="192"/>
      <c r="LG22" s="192"/>
      <c r="LH22" s="192"/>
      <c r="LI22" s="192"/>
      <c r="LJ22" s="192"/>
      <c r="LK22" s="192"/>
      <c r="LL22" s="192"/>
      <c r="LM22" s="192"/>
      <c r="LN22" s="192"/>
      <c r="LO22" s="192"/>
      <c r="LP22" s="192"/>
      <c r="LQ22" s="192"/>
      <c r="LR22" s="192"/>
      <c r="LS22" s="192"/>
      <c r="LT22" s="192"/>
      <c r="LU22" s="192"/>
      <c r="LV22" s="192"/>
      <c r="LW22" s="192"/>
      <c r="LX22" s="192"/>
      <c r="LY22" s="192"/>
      <c r="LZ22" s="192"/>
      <c r="MA22" s="192"/>
      <c r="MB22" s="192"/>
      <c r="MC22" s="192"/>
      <c r="MD22" s="192"/>
      <c r="ME22" s="192"/>
      <c r="MF22" s="192"/>
      <c r="MG22" s="192"/>
      <c r="MH22" s="192"/>
      <c r="MI22" s="192"/>
      <c r="MJ22" s="192"/>
      <c r="MK22" s="192"/>
      <c r="ML22" s="192"/>
      <c r="MM22" s="192"/>
      <c r="MN22" s="192"/>
      <c r="MO22" s="192"/>
      <c r="MP22" s="192"/>
      <c r="MQ22" s="192"/>
      <c r="MR22" s="192"/>
      <c r="MS22" s="192"/>
      <c r="MT22" s="192"/>
      <c r="MU22" s="192"/>
      <c r="MV22" s="192"/>
      <c r="MW22" s="192"/>
      <c r="MX22" s="192"/>
      <c r="MY22" s="192"/>
      <c r="MZ22" s="192"/>
      <c r="NA22" s="192"/>
      <c r="NB22" s="192"/>
      <c r="NC22" s="192"/>
      <c r="ND22" s="192"/>
      <c r="NE22" s="192"/>
      <c r="NF22" s="192"/>
      <c r="NG22" s="192"/>
      <c r="NH22" s="192"/>
      <c r="NI22" s="192"/>
      <c r="NJ22" s="192"/>
      <c r="NK22" s="192"/>
      <c r="NL22" s="192"/>
      <c r="NM22" s="192"/>
      <c r="NN22" s="192"/>
      <c r="NO22" s="192"/>
      <c r="NP22" s="192"/>
      <c r="NQ22" s="192"/>
      <c r="NR22" s="192"/>
      <c r="NS22" s="192"/>
      <c r="NT22" s="192"/>
      <c r="NU22" s="192"/>
      <c r="NV22" s="192"/>
      <c r="NW22" s="192"/>
      <c r="NX22" s="192"/>
      <c r="NY22" s="192"/>
      <c r="NZ22" s="192"/>
      <c r="OA22" s="192"/>
      <c r="OB22" s="192"/>
      <c r="OC22" s="192"/>
      <c r="OD22" s="192"/>
      <c r="OE22" s="192"/>
      <c r="OF22" s="192"/>
      <c r="OG22" s="192"/>
      <c r="OH22" s="192"/>
      <c r="OI22" s="192"/>
      <c r="OJ22" s="192"/>
      <c r="OK22" s="192"/>
      <c r="OL22" s="192"/>
      <c r="OM22" s="192"/>
      <c r="ON22" s="192"/>
      <c r="OO22" s="192"/>
      <c r="OP22" s="192"/>
      <c r="OQ22" s="192"/>
      <c r="OR22" s="192"/>
      <c r="OS22" s="192"/>
      <c r="OT22" s="192"/>
      <c r="OU22" s="192"/>
      <c r="OV22" s="192"/>
      <c r="OW22" s="192"/>
      <c r="OX22" s="192"/>
      <c r="OY22" s="192"/>
      <c r="OZ22" s="192"/>
      <c r="PA22" s="192"/>
      <c r="PB22" s="192"/>
      <c r="PC22" s="192"/>
      <c r="PD22" s="192"/>
      <c r="PE22" s="192"/>
      <c r="PF22" s="192"/>
      <c r="PG22" s="192"/>
      <c r="PH22" s="192"/>
      <c r="PI22" s="192"/>
      <c r="PJ22" s="192"/>
      <c r="PK22" s="192"/>
      <c r="PL22" s="192"/>
      <c r="PM22" s="192"/>
      <c r="PN22" s="192"/>
      <c r="PO22" s="192"/>
      <c r="PP22" s="192"/>
      <c r="PQ22" s="192"/>
      <c r="PR22" s="192"/>
      <c r="PS22" s="192"/>
      <c r="PT22" s="192"/>
      <c r="PU22" s="192"/>
      <c r="PV22" s="192"/>
      <c r="PW22" s="192"/>
      <c r="PX22" s="192"/>
      <c r="PY22" s="192"/>
      <c r="PZ22" s="192"/>
      <c r="QA22" s="192"/>
      <c r="QB22" s="192"/>
      <c r="QC22" s="192"/>
      <c r="QD22" s="192"/>
      <c r="QE22" s="192"/>
      <c r="QF22" s="192"/>
      <c r="QG22" s="192"/>
      <c r="QH22" s="192"/>
      <c r="QI22" s="192"/>
      <c r="QJ22" s="192"/>
      <c r="QK22" s="192"/>
      <c r="QL22" s="192"/>
    </row>
    <row r="23" spans="1:454" ht="15.75" hidden="1" thickBot="1" x14ac:dyDescent="0.3">
      <c r="A23" s="59"/>
      <c r="B23" s="59"/>
      <c r="C23" s="63" t="s">
        <v>0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2">
        <v>2016</v>
      </c>
      <c r="P23" s="64" t="s">
        <v>151</v>
      </c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2"/>
      <c r="CD23" s="192"/>
      <c r="CE23" s="192"/>
      <c r="CF23" s="192"/>
      <c r="CG23" s="192"/>
      <c r="CH23" s="192"/>
      <c r="CI23" s="192"/>
      <c r="CJ23" s="192"/>
      <c r="CK23" s="192"/>
      <c r="CL23" s="192"/>
      <c r="CM23" s="192"/>
      <c r="CN23" s="192"/>
      <c r="CO23" s="192"/>
      <c r="CP23" s="192"/>
      <c r="CQ23" s="192"/>
      <c r="CR23" s="192"/>
      <c r="CS23" s="192"/>
      <c r="CT23" s="192"/>
      <c r="CU23" s="192"/>
      <c r="CV23" s="192"/>
      <c r="CW23" s="192"/>
      <c r="CX23" s="192"/>
      <c r="CY23" s="192"/>
      <c r="CZ23" s="192"/>
      <c r="DA23" s="192"/>
      <c r="DB23" s="192"/>
      <c r="DC23" s="192"/>
      <c r="DD23" s="192"/>
      <c r="DE23" s="192"/>
      <c r="DF23" s="192"/>
      <c r="DG23" s="192"/>
      <c r="DH23" s="192"/>
      <c r="DI23" s="192"/>
      <c r="DJ23" s="192"/>
      <c r="DK23" s="192"/>
      <c r="DL23" s="192"/>
      <c r="DM23" s="192"/>
      <c r="DN23" s="192"/>
      <c r="DO23" s="192"/>
      <c r="DP23" s="192"/>
      <c r="DQ23" s="192"/>
      <c r="DR23" s="192"/>
      <c r="DS23" s="192"/>
      <c r="DT23" s="192"/>
      <c r="DU23" s="192"/>
      <c r="DV23" s="192"/>
      <c r="DW23" s="192"/>
      <c r="DX23" s="192"/>
      <c r="DY23" s="192"/>
      <c r="DZ23" s="192"/>
      <c r="EA23" s="192"/>
      <c r="EB23" s="192"/>
      <c r="EC23" s="192"/>
      <c r="ED23" s="192"/>
      <c r="EE23" s="192"/>
      <c r="EF23" s="192"/>
      <c r="EG23" s="192"/>
      <c r="EH23" s="192"/>
      <c r="EI23" s="192"/>
      <c r="EJ23" s="192"/>
      <c r="EK23" s="192"/>
      <c r="EL23" s="192"/>
      <c r="EM23" s="192"/>
      <c r="EN23" s="192"/>
      <c r="EO23" s="192"/>
      <c r="EP23" s="192"/>
      <c r="EQ23" s="192"/>
      <c r="ER23" s="192"/>
      <c r="ES23" s="192"/>
      <c r="ET23" s="192"/>
      <c r="EU23" s="192"/>
      <c r="EV23" s="192"/>
      <c r="EW23" s="192"/>
      <c r="EX23" s="192"/>
      <c r="EY23" s="192"/>
      <c r="EZ23" s="192"/>
      <c r="FA23" s="192"/>
      <c r="FB23" s="192"/>
      <c r="FC23" s="192"/>
      <c r="FD23" s="192"/>
      <c r="FE23" s="192"/>
      <c r="FF23" s="192"/>
      <c r="FG23" s="192"/>
      <c r="FH23" s="192"/>
      <c r="FI23" s="192"/>
      <c r="FJ23" s="192"/>
      <c r="FK23" s="192"/>
      <c r="FL23" s="192"/>
      <c r="FM23" s="192"/>
      <c r="FN23" s="192"/>
      <c r="FO23" s="192"/>
      <c r="FP23" s="192"/>
      <c r="FQ23" s="192"/>
      <c r="FR23" s="192"/>
      <c r="FS23" s="192"/>
      <c r="FT23" s="192"/>
      <c r="FU23" s="192"/>
      <c r="FV23" s="192"/>
      <c r="FW23" s="192"/>
      <c r="FX23" s="192"/>
      <c r="FY23" s="192"/>
      <c r="FZ23" s="192"/>
      <c r="GA23" s="192"/>
      <c r="GB23" s="192"/>
      <c r="GC23" s="192"/>
      <c r="GD23" s="192"/>
      <c r="GE23" s="192"/>
      <c r="GF23" s="192"/>
      <c r="GG23" s="192"/>
      <c r="GH23" s="192"/>
      <c r="GI23" s="192"/>
      <c r="GJ23" s="192"/>
      <c r="GK23" s="192"/>
      <c r="GL23" s="192"/>
      <c r="GM23" s="192"/>
      <c r="GN23" s="192"/>
      <c r="GO23" s="192"/>
      <c r="GP23" s="192"/>
      <c r="GQ23" s="192"/>
      <c r="GR23" s="192"/>
      <c r="GS23" s="192"/>
      <c r="GT23" s="192"/>
      <c r="GU23" s="192"/>
      <c r="GV23" s="192"/>
      <c r="GW23" s="192"/>
      <c r="GX23" s="192"/>
      <c r="GY23" s="192"/>
      <c r="GZ23" s="192"/>
      <c r="HA23" s="192"/>
      <c r="HB23" s="192"/>
      <c r="HC23" s="192"/>
      <c r="HD23" s="192"/>
      <c r="HE23" s="192"/>
      <c r="HF23" s="192"/>
      <c r="HG23" s="192"/>
      <c r="HH23" s="192"/>
      <c r="HI23" s="192"/>
      <c r="HJ23" s="192"/>
      <c r="HK23" s="192"/>
      <c r="HL23" s="192"/>
      <c r="HM23" s="192"/>
      <c r="HN23" s="192"/>
      <c r="HO23" s="192"/>
      <c r="HP23" s="192"/>
      <c r="HQ23" s="192"/>
      <c r="HR23" s="192"/>
      <c r="HS23" s="192"/>
      <c r="HT23" s="192"/>
      <c r="HU23" s="192"/>
      <c r="HV23" s="192"/>
      <c r="HW23" s="192"/>
      <c r="HX23" s="192"/>
      <c r="HY23" s="192"/>
      <c r="HZ23" s="192"/>
      <c r="IA23" s="192"/>
      <c r="IB23" s="192"/>
      <c r="IC23" s="192"/>
      <c r="ID23" s="192"/>
      <c r="IE23" s="192"/>
      <c r="IF23" s="192"/>
      <c r="IG23" s="192"/>
      <c r="IH23" s="192"/>
      <c r="II23" s="192"/>
      <c r="IJ23" s="192"/>
      <c r="IK23" s="192"/>
      <c r="IL23" s="192"/>
      <c r="IM23" s="192"/>
      <c r="IN23" s="192"/>
      <c r="IO23" s="192"/>
      <c r="IP23" s="192"/>
      <c r="IQ23" s="192"/>
      <c r="IR23" s="192"/>
      <c r="IS23" s="192"/>
      <c r="IT23" s="192"/>
      <c r="IU23" s="192"/>
      <c r="IV23" s="192"/>
      <c r="IW23" s="192"/>
      <c r="IX23" s="192"/>
      <c r="IY23" s="192"/>
      <c r="IZ23" s="192"/>
      <c r="JA23" s="192"/>
      <c r="JB23" s="192"/>
      <c r="JC23" s="192"/>
      <c r="JD23" s="192"/>
      <c r="JE23" s="192"/>
      <c r="JF23" s="192"/>
      <c r="JG23" s="192"/>
      <c r="JH23" s="192"/>
      <c r="JI23" s="192"/>
      <c r="JJ23" s="192"/>
      <c r="JK23" s="192"/>
      <c r="JL23" s="192"/>
      <c r="JM23" s="192"/>
      <c r="JN23" s="192"/>
      <c r="JO23" s="192"/>
      <c r="JP23" s="192"/>
      <c r="JQ23" s="192"/>
      <c r="JR23" s="192"/>
      <c r="JS23" s="192"/>
      <c r="JT23" s="192"/>
      <c r="JU23" s="192"/>
      <c r="JV23" s="192"/>
      <c r="JW23" s="192"/>
      <c r="JX23" s="192"/>
      <c r="JY23" s="192"/>
      <c r="JZ23" s="192"/>
      <c r="KA23" s="192"/>
      <c r="KB23" s="192"/>
      <c r="KC23" s="192"/>
      <c r="KD23" s="192"/>
      <c r="KE23" s="192"/>
      <c r="KF23" s="192"/>
      <c r="KG23" s="192"/>
      <c r="KH23" s="192"/>
      <c r="KI23" s="192"/>
      <c r="KJ23" s="192"/>
      <c r="KK23" s="192"/>
      <c r="KL23" s="192"/>
      <c r="KM23" s="192"/>
      <c r="KN23" s="192"/>
      <c r="KO23" s="192"/>
      <c r="KP23" s="192"/>
      <c r="KQ23" s="192"/>
      <c r="KR23" s="192"/>
      <c r="KS23" s="192"/>
      <c r="KT23" s="192"/>
      <c r="KU23" s="192"/>
      <c r="KV23" s="192"/>
      <c r="KW23" s="192"/>
      <c r="KX23" s="192"/>
      <c r="KY23" s="192"/>
      <c r="KZ23" s="192"/>
      <c r="LA23" s="192"/>
      <c r="LB23" s="192"/>
      <c r="LC23" s="192"/>
      <c r="LD23" s="192"/>
      <c r="LE23" s="192"/>
      <c r="LF23" s="192"/>
      <c r="LG23" s="192"/>
      <c r="LH23" s="192"/>
      <c r="LI23" s="192"/>
      <c r="LJ23" s="192"/>
      <c r="LK23" s="192"/>
      <c r="LL23" s="192"/>
      <c r="LM23" s="192"/>
      <c r="LN23" s="192"/>
      <c r="LO23" s="192"/>
      <c r="LP23" s="192"/>
      <c r="LQ23" s="192"/>
      <c r="LR23" s="192"/>
      <c r="LS23" s="192"/>
      <c r="LT23" s="192"/>
      <c r="LU23" s="192"/>
      <c r="LV23" s="192"/>
      <c r="LW23" s="192"/>
      <c r="LX23" s="192"/>
      <c r="LY23" s="192"/>
      <c r="LZ23" s="192"/>
      <c r="MA23" s="192"/>
      <c r="MB23" s="192"/>
      <c r="MC23" s="192"/>
      <c r="MD23" s="192"/>
      <c r="ME23" s="192"/>
      <c r="MF23" s="192"/>
      <c r="MG23" s="192"/>
      <c r="MH23" s="192"/>
      <c r="MI23" s="192"/>
      <c r="MJ23" s="192"/>
      <c r="MK23" s="192"/>
      <c r="ML23" s="192"/>
      <c r="MM23" s="192"/>
      <c r="MN23" s="192"/>
      <c r="MO23" s="192"/>
      <c r="MP23" s="192"/>
      <c r="MQ23" s="192"/>
      <c r="MR23" s="192"/>
      <c r="MS23" s="192"/>
      <c r="MT23" s="192"/>
      <c r="MU23" s="192"/>
      <c r="MV23" s="192"/>
      <c r="MW23" s="192"/>
      <c r="MX23" s="192"/>
      <c r="MY23" s="192"/>
      <c r="MZ23" s="192"/>
      <c r="NA23" s="192"/>
      <c r="NB23" s="192"/>
      <c r="NC23" s="192"/>
      <c r="ND23" s="192"/>
      <c r="NE23" s="192"/>
      <c r="NF23" s="192"/>
      <c r="NG23" s="192"/>
      <c r="NH23" s="192"/>
      <c r="NI23" s="192"/>
      <c r="NJ23" s="192"/>
      <c r="NK23" s="192"/>
      <c r="NL23" s="192"/>
      <c r="NM23" s="192"/>
      <c r="NN23" s="192"/>
      <c r="NO23" s="192"/>
      <c r="NP23" s="192"/>
      <c r="NQ23" s="192"/>
      <c r="NR23" s="192"/>
      <c r="NS23" s="192"/>
      <c r="NT23" s="192"/>
      <c r="NU23" s="192"/>
      <c r="NV23" s="192"/>
      <c r="NW23" s="192"/>
      <c r="NX23" s="192"/>
      <c r="NY23" s="192"/>
      <c r="NZ23" s="192"/>
      <c r="OA23" s="192"/>
      <c r="OB23" s="192"/>
      <c r="OC23" s="192"/>
      <c r="OD23" s="192"/>
      <c r="OE23" s="192"/>
      <c r="OF23" s="192"/>
      <c r="OG23" s="192"/>
      <c r="OH23" s="192"/>
      <c r="OI23" s="192"/>
      <c r="OJ23" s="192"/>
      <c r="OK23" s="192"/>
      <c r="OL23" s="192"/>
      <c r="OM23" s="192"/>
      <c r="ON23" s="192"/>
      <c r="OO23" s="192"/>
      <c r="OP23" s="192"/>
      <c r="OQ23" s="192"/>
      <c r="OR23" s="192"/>
      <c r="OS23" s="192"/>
      <c r="OT23" s="192"/>
      <c r="OU23" s="192"/>
      <c r="OV23" s="192"/>
      <c r="OW23" s="192"/>
      <c r="OX23" s="192"/>
      <c r="OY23" s="192"/>
      <c r="OZ23" s="192"/>
      <c r="PA23" s="192"/>
      <c r="PB23" s="192"/>
      <c r="PC23" s="192"/>
      <c r="PD23" s="192"/>
      <c r="PE23" s="192"/>
      <c r="PF23" s="192"/>
      <c r="PG23" s="192"/>
      <c r="PH23" s="192"/>
      <c r="PI23" s="192"/>
      <c r="PJ23" s="192"/>
      <c r="PK23" s="192"/>
      <c r="PL23" s="192"/>
      <c r="PM23" s="192"/>
      <c r="PN23" s="192"/>
      <c r="PO23" s="192"/>
      <c r="PP23" s="192"/>
      <c r="PQ23" s="192"/>
      <c r="PR23" s="192"/>
      <c r="PS23" s="192"/>
      <c r="PT23" s="192"/>
      <c r="PU23" s="192"/>
      <c r="PV23" s="192"/>
      <c r="PW23" s="192"/>
      <c r="PX23" s="192"/>
      <c r="PY23" s="192"/>
      <c r="PZ23" s="192"/>
      <c r="QA23" s="192"/>
      <c r="QB23" s="192"/>
      <c r="QC23" s="192"/>
      <c r="QD23" s="192"/>
      <c r="QE23" s="192"/>
      <c r="QF23" s="192"/>
      <c r="QG23" s="192"/>
      <c r="QH23" s="192"/>
      <c r="QI23" s="192"/>
      <c r="QJ23" s="192"/>
      <c r="QK23" s="192"/>
      <c r="QL23" s="192"/>
    </row>
    <row r="24" spans="1:454" ht="30" customHeight="1" x14ac:dyDescent="0.25">
      <c r="A24" s="75" t="s">
        <v>41</v>
      </c>
      <c r="B24" s="8" t="s">
        <v>33</v>
      </c>
      <c r="C24" s="17">
        <v>4281.4389999999867</v>
      </c>
      <c r="D24" s="17">
        <v>2249.3179999999998</v>
      </c>
      <c r="E24" s="17">
        <v>5380.2219999999998</v>
      </c>
      <c r="F24" s="17">
        <v>2802.1540000000005</v>
      </c>
      <c r="G24" s="17">
        <v>2342.23</v>
      </c>
      <c r="H24" s="17">
        <v>6651.2520000000031</v>
      </c>
      <c r="I24" s="17">
        <v>8144.4390000000003</v>
      </c>
      <c r="J24" s="17">
        <v>8764.4650000000001</v>
      </c>
      <c r="K24" s="17">
        <v>14232.072</v>
      </c>
      <c r="L24" s="17">
        <v>11284.112999999999</v>
      </c>
      <c r="M24" s="17">
        <v>8383.1110000000008</v>
      </c>
      <c r="N24" s="17">
        <v>12250.504999999999</v>
      </c>
      <c r="O24" s="52">
        <v>86765.319999999992</v>
      </c>
      <c r="P24" s="53">
        <v>1.0786979516637685</v>
      </c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2"/>
      <c r="CE24" s="192"/>
      <c r="CF24" s="192"/>
      <c r="CG24" s="192"/>
      <c r="CH24" s="192"/>
      <c r="CI24" s="192"/>
      <c r="CJ24" s="192"/>
      <c r="CK24" s="192"/>
      <c r="CL24" s="192"/>
      <c r="CM24" s="192"/>
      <c r="CN24" s="192"/>
      <c r="CO24" s="192"/>
      <c r="CP24" s="192"/>
      <c r="CQ24" s="192"/>
      <c r="CR24" s="192"/>
      <c r="CS24" s="192"/>
      <c r="CT24" s="192"/>
      <c r="CU24" s="192"/>
      <c r="CV24" s="192"/>
      <c r="CW24" s="192"/>
      <c r="CX24" s="192"/>
      <c r="CY24" s="192"/>
      <c r="CZ24" s="192"/>
      <c r="DA24" s="192"/>
      <c r="DB24" s="192"/>
      <c r="DC24" s="192"/>
      <c r="DD24" s="192"/>
      <c r="DE24" s="192"/>
      <c r="DF24" s="192"/>
      <c r="DG24" s="192"/>
      <c r="DH24" s="192"/>
      <c r="DI24" s="192"/>
      <c r="DJ24" s="192"/>
      <c r="DK24" s="192"/>
      <c r="DL24" s="192"/>
      <c r="DM24" s="192"/>
      <c r="DN24" s="192"/>
      <c r="DO24" s="192"/>
      <c r="DP24" s="192"/>
      <c r="DQ24" s="192"/>
      <c r="DR24" s="192"/>
      <c r="DS24" s="192"/>
      <c r="DT24" s="192"/>
      <c r="DU24" s="192"/>
      <c r="DV24" s="192"/>
      <c r="DW24" s="192"/>
      <c r="DX24" s="192"/>
      <c r="DY24" s="192"/>
      <c r="DZ24" s="192"/>
      <c r="EA24" s="192"/>
      <c r="EB24" s="192"/>
      <c r="EC24" s="192"/>
      <c r="ED24" s="192"/>
      <c r="EE24" s="192"/>
      <c r="EF24" s="192"/>
      <c r="EG24" s="192"/>
      <c r="EH24" s="192"/>
      <c r="EI24" s="192"/>
      <c r="EJ24" s="192"/>
      <c r="EK24" s="192"/>
      <c r="EL24" s="192"/>
      <c r="EM24" s="192"/>
      <c r="EN24" s="192"/>
      <c r="EO24" s="192"/>
      <c r="EP24" s="192"/>
      <c r="EQ24" s="192"/>
      <c r="ER24" s="192"/>
      <c r="ES24" s="192"/>
      <c r="ET24" s="192"/>
      <c r="EU24" s="192"/>
      <c r="EV24" s="192"/>
      <c r="EW24" s="192"/>
      <c r="EX24" s="192"/>
      <c r="EY24" s="192"/>
      <c r="EZ24" s="192"/>
      <c r="FA24" s="192"/>
      <c r="FB24" s="192"/>
      <c r="FC24" s="192"/>
      <c r="FD24" s="192"/>
      <c r="FE24" s="192"/>
      <c r="FF24" s="192"/>
      <c r="FG24" s="192"/>
      <c r="FH24" s="192"/>
      <c r="FI24" s="192"/>
      <c r="FJ24" s="192"/>
      <c r="FK24" s="192"/>
      <c r="FL24" s="192"/>
      <c r="FM24" s="192"/>
      <c r="FN24" s="192"/>
      <c r="FO24" s="192"/>
      <c r="FP24" s="192"/>
      <c r="FQ24" s="192"/>
      <c r="FR24" s="192"/>
      <c r="FS24" s="192"/>
      <c r="FT24" s="192"/>
      <c r="FU24" s="192"/>
      <c r="FV24" s="192"/>
      <c r="FW24" s="192"/>
      <c r="FX24" s="192"/>
      <c r="FY24" s="192"/>
      <c r="FZ24" s="192"/>
      <c r="GA24" s="192"/>
      <c r="GB24" s="192"/>
      <c r="GC24" s="192"/>
      <c r="GD24" s="192"/>
      <c r="GE24" s="192"/>
      <c r="GF24" s="192"/>
      <c r="GG24" s="192"/>
      <c r="GH24" s="192"/>
      <c r="GI24" s="192"/>
      <c r="GJ24" s="192"/>
      <c r="GK24" s="192"/>
      <c r="GL24" s="192"/>
      <c r="GM24" s="192"/>
      <c r="GN24" s="192"/>
      <c r="GO24" s="192"/>
      <c r="GP24" s="192"/>
      <c r="GQ24" s="192"/>
      <c r="GR24" s="192"/>
      <c r="GS24" s="192"/>
      <c r="GT24" s="192"/>
      <c r="GU24" s="192"/>
      <c r="GV24" s="192"/>
      <c r="GW24" s="192"/>
      <c r="GX24" s="192"/>
      <c r="GY24" s="192"/>
      <c r="GZ24" s="192"/>
      <c r="HA24" s="192"/>
      <c r="HB24" s="192"/>
      <c r="HC24" s="192"/>
      <c r="HD24" s="192"/>
      <c r="HE24" s="192"/>
      <c r="HF24" s="192"/>
      <c r="HG24" s="192"/>
      <c r="HH24" s="192"/>
      <c r="HI24" s="192"/>
      <c r="HJ24" s="192"/>
      <c r="HK24" s="192"/>
      <c r="HL24" s="192"/>
      <c r="HM24" s="192"/>
      <c r="HN24" s="192"/>
      <c r="HO24" s="192"/>
      <c r="HP24" s="192"/>
      <c r="HQ24" s="192"/>
      <c r="HR24" s="192"/>
      <c r="HS24" s="192"/>
      <c r="HT24" s="192"/>
      <c r="HU24" s="192"/>
      <c r="HV24" s="192"/>
      <c r="HW24" s="192"/>
      <c r="HX24" s="192"/>
      <c r="HY24" s="192"/>
      <c r="HZ24" s="192"/>
      <c r="IA24" s="192"/>
      <c r="IB24" s="192"/>
      <c r="IC24" s="192"/>
      <c r="ID24" s="192"/>
      <c r="IE24" s="192"/>
      <c r="IF24" s="192"/>
      <c r="IG24" s="192"/>
      <c r="IH24" s="192"/>
      <c r="II24" s="192"/>
      <c r="IJ24" s="192"/>
      <c r="IK24" s="192"/>
      <c r="IL24" s="192"/>
      <c r="IM24" s="192"/>
      <c r="IN24" s="192"/>
      <c r="IO24" s="192"/>
      <c r="IP24" s="192"/>
      <c r="IQ24" s="192"/>
      <c r="IR24" s="192"/>
      <c r="IS24" s="192"/>
      <c r="IT24" s="192"/>
      <c r="IU24" s="192"/>
      <c r="IV24" s="192"/>
      <c r="IW24" s="192"/>
      <c r="IX24" s="192"/>
      <c r="IY24" s="192"/>
      <c r="IZ24" s="192"/>
      <c r="JA24" s="192"/>
      <c r="JB24" s="192"/>
      <c r="JC24" s="192"/>
      <c r="JD24" s="192"/>
      <c r="JE24" s="192"/>
      <c r="JF24" s="192"/>
      <c r="JG24" s="192"/>
      <c r="JH24" s="192"/>
      <c r="JI24" s="192"/>
      <c r="JJ24" s="192"/>
      <c r="JK24" s="192"/>
      <c r="JL24" s="192"/>
      <c r="JM24" s="192"/>
      <c r="JN24" s="192"/>
      <c r="JO24" s="192"/>
      <c r="JP24" s="192"/>
      <c r="JQ24" s="192"/>
      <c r="JR24" s="192"/>
      <c r="JS24" s="192"/>
      <c r="JT24" s="192"/>
      <c r="JU24" s="192"/>
      <c r="JV24" s="192"/>
      <c r="JW24" s="192"/>
      <c r="JX24" s="192"/>
      <c r="JY24" s="192"/>
      <c r="JZ24" s="192"/>
      <c r="KA24" s="192"/>
      <c r="KB24" s="192"/>
      <c r="KC24" s="192"/>
      <c r="KD24" s="192"/>
      <c r="KE24" s="192"/>
      <c r="KF24" s="192"/>
      <c r="KG24" s="192"/>
      <c r="KH24" s="192"/>
      <c r="KI24" s="192"/>
      <c r="KJ24" s="192"/>
      <c r="KK24" s="192"/>
      <c r="KL24" s="192"/>
      <c r="KM24" s="192"/>
      <c r="KN24" s="192"/>
      <c r="KO24" s="192"/>
      <c r="KP24" s="192"/>
      <c r="KQ24" s="192"/>
      <c r="KR24" s="192"/>
      <c r="KS24" s="192"/>
      <c r="KT24" s="192"/>
      <c r="KU24" s="192"/>
      <c r="KV24" s="192"/>
      <c r="KW24" s="192"/>
      <c r="KX24" s="192"/>
      <c r="KY24" s="192"/>
      <c r="KZ24" s="192"/>
      <c r="LA24" s="192"/>
      <c r="LB24" s="192"/>
      <c r="LC24" s="192"/>
      <c r="LD24" s="192"/>
      <c r="LE24" s="192"/>
      <c r="LF24" s="192"/>
      <c r="LG24" s="192"/>
      <c r="LH24" s="192"/>
      <c r="LI24" s="192"/>
      <c r="LJ24" s="192"/>
      <c r="LK24" s="192"/>
      <c r="LL24" s="192"/>
      <c r="LM24" s="192"/>
      <c r="LN24" s="192"/>
      <c r="LO24" s="192"/>
      <c r="LP24" s="192"/>
      <c r="LQ24" s="192"/>
      <c r="LR24" s="192"/>
      <c r="LS24" s="192"/>
      <c r="LT24" s="192"/>
      <c r="LU24" s="192"/>
      <c r="LV24" s="192"/>
      <c r="LW24" s="192"/>
      <c r="LX24" s="192"/>
      <c r="LY24" s="192"/>
      <c r="LZ24" s="192"/>
      <c r="MA24" s="192"/>
      <c r="MB24" s="192"/>
      <c r="MC24" s="192"/>
      <c r="MD24" s="192"/>
      <c r="ME24" s="192"/>
      <c r="MF24" s="192"/>
      <c r="MG24" s="192"/>
      <c r="MH24" s="192"/>
      <c r="MI24" s="192"/>
      <c r="MJ24" s="192"/>
      <c r="MK24" s="192"/>
      <c r="ML24" s="192"/>
      <c r="MM24" s="192"/>
      <c r="MN24" s="192"/>
      <c r="MO24" s="192"/>
      <c r="MP24" s="192"/>
      <c r="MQ24" s="192"/>
      <c r="MR24" s="192"/>
      <c r="MS24" s="192"/>
      <c r="MT24" s="192"/>
      <c r="MU24" s="192"/>
      <c r="MV24" s="192"/>
      <c r="MW24" s="192"/>
      <c r="MX24" s="192"/>
      <c r="MY24" s="192"/>
      <c r="MZ24" s="192"/>
      <c r="NA24" s="192"/>
      <c r="NB24" s="192"/>
      <c r="NC24" s="192"/>
      <c r="ND24" s="192"/>
      <c r="NE24" s="192"/>
      <c r="NF24" s="192"/>
      <c r="NG24" s="192"/>
      <c r="NH24" s="192"/>
      <c r="NI24" s="192"/>
      <c r="NJ24" s="192"/>
      <c r="NK24" s="192"/>
      <c r="NL24" s="192"/>
      <c r="NM24" s="192"/>
      <c r="NN24" s="192"/>
      <c r="NO24" s="192"/>
      <c r="NP24" s="192"/>
      <c r="NQ24" s="192"/>
      <c r="NR24" s="192"/>
      <c r="NS24" s="192"/>
      <c r="NT24" s="192"/>
      <c r="NU24" s="192"/>
      <c r="NV24" s="192"/>
      <c r="NW24" s="192"/>
      <c r="NX24" s="192"/>
      <c r="NY24" s="192"/>
      <c r="NZ24" s="192"/>
      <c r="OA24" s="192"/>
      <c r="OB24" s="192"/>
      <c r="OC24" s="192"/>
      <c r="OD24" s="192"/>
      <c r="OE24" s="192"/>
      <c r="OF24" s="192"/>
      <c r="OG24" s="192"/>
      <c r="OH24" s="192"/>
      <c r="OI24" s="192"/>
      <c r="OJ24" s="192"/>
      <c r="OK24" s="192"/>
      <c r="OL24" s="192"/>
      <c r="OM24" s="192"/>
      <c r="ON24" s="192"/>
      <c r="OO24" s="192"/>
      <c r="OP24" s="192"/>
      <c r="OQ24" s="192"/>
      <c r="OR24" s="192"/>
      <c r="OS24" s="192"/>
      <c r="OT24" s="192"/>
      <c r="OU24" s="192"/>
      <c r="OV24" s="192"/>
      <c r="OW24" s="192"/>
      <c r="OX24" s="192"/>
      <c r="OY24" s="192"/>
      <c r="OZ24" s="192"/>
      <c r="PA24" s="192"/>
      <c r="PB24" s="192"/>
      <c r="PC24" s="192"/>
      <c r="PD24" s="192"/>
      <c r="PE24" s="192"/>
      <c r="PF24" s="192"/>
      <c r="PG24" s="192"/>
      <c r="PH24" s="192"/>
      <c r="PI24" s="192"/>
      <c r="PJ24" s="192"/>
      <c r="PK24" s="192"/>
      <c r="PL24" s="192"/>
      <c r="PM24" s="192"/>
      <c r="PN24" s="192"/>
      <c r="PO24" s="192"/>
      <c r="PP24" s="192"/>
      <c r="PQ24" s="192"/>
      <c r="PR24" s="192"/>
      <c r="PS24" s="192"/>
      <c r="PT24" s="192"/>
      <c r="PU24" s="192"/>
      <c r="PV24" s="192"/>
      <c r="PW24" s="192"/>
      <c r="PX24" s="192"/>
      <c r="PY24" s="192"/>
      <c r="PZ24" s="192"/>
      <c r="QA24" s="192"/>
      <c r="QB24" s="192"/>
      <c r="QC24" s="192"/>
      <c r="QD24" s="192"/>
      <c r="QE24" s="192"/>
      <c r="QF24" s="192"/>
      <c r="QG24" s="192"/>
      <c r="QH24" s="192"/>
      <c r="QI24" s="192"/>
      <c r="QJ24" s="192"/>
      <c r="QK24" s="192"/>
      <c r="QL24" s="192"/>
    </row>
    <row r="25" spans="1:454" ht="30" customHeight="1" x14ac:dyDescent="0.25">
      <c r="A25" s="75" t="s">
        <v>42</v>
      </c>
      <c r="B25" s="8" t="s">
        <v>13</v>
      </c>
      <c r="C25" s="17">
        <v>49.432000000000002</v>
      </c>
      <c r="D25" s="17">
        <v>67.94</v>
      </c>
      <c r="E25" s="17">
        <v>53.895000000000003</v>
      </c>
      <c r="F25" s="17">
        <v>51.985999999999997</v>
      </c>
      <c r="G25" s="17">
        <v>58.83</v>
      </c>
      <c r="H25" s="17">
        <v>145.04400000000001</v>
      </c>
      <c r="I25" s="17">
        <v>97.754999999999995</v>
      </c>
      <c r="J25" s="17">
        <v>209.47300000000001</v>
      </c>
      <c r="K25" s="17">
        <v>266.46800000000002</v>
      </c>
      <c r="L25" s="17">
        <v>171.62799999999999</v>
      </c>
      <c r="M25" s="17">
        <v>77.694999999999993</v>
      </c>
      <c r="N25" s="17">
        <v>269.99900000000002</v>
      </c>
      <c r="O25" s="42">
        <v>269.99900000000002</v>
      </c>
      <c r="P25" s="11">
        <v>0.36377464750779764</v>
      </c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2"/>
      <c r="BV25" s="192"/>
      <c r="BW25" s="192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2"/>
      <c r="CI25" s="192"/>
      <c r="CJ25" s="192"/>
      <c r="CK25" s="192"/>
      <c r="CL25" s="192"/>
      <c r="CM25" s="192"/>
      <c r="CN25" s="192"/>
      <c r="CO25" s="192"/>
      <c r="CP25" s="192"/>
      <c r="CQ25" s="192"/>
      <c r="CR25" s="192"/>
      <c r="CS25" s="192"/>
      <c r="CT25" s="192"/>
      <c r="CU25" s="192"/>
      <c r="CV25" s="192"/>
      <c r="CW25" s="192"/>
      <c r="CX25" s="192"/>
      <c r="CY25" s="192"/>
      <c r="CZ25" s="192"/>
      <c r="DA25" s="192"/>
      <c r="DB25" s="192"/>
      <c r="DC25" s="192"/>
      <c r="DD25" s="192"/>
      <c r="DE25" s="192"/>
      <c r="DF25" s="192"/>
      <c r="DG25" s="192"/>
      <c r="DH25" s="192"/>
      <c r="DI25" s="192"/>
      <c r="DJ25" s="192"/>
      <c r="DK25" s="192"/>
      <c r="DL25" s="192"/>
      <c r="DM25" s="192"/>
      <c r="DN25" s="192"/>
      <c r="DO25" s="192"/>
      <c r="DP25" s="192"/>
      <c r="DQ25" s="192"/>
      <c r="DR25" s="192"/>
      <c r="DS25" s="192"/>
      <c r="DT25" s="192"/>
      <c r="DU25" s="192"/>
      <c r="DV25" s="192"/>
      <c r="DW25" s="192"/>
      <c r="DX25" s="192"/>
      <c r="DY25" s="192"/>
      <c r="DZ25" s="192"/>
      <c r="EA25" s="192"/>
      <c r="EB25" s="192"/>
      <c r="EC25" s="192"/>
      <c r="ED25" s="192"/>
      <c r="EE25" s="192"/>
      <c r="EF25" s="192"/>
      <c r="EG25" s="192"/>
      <c r="EH25" s="192"/>
      <c r="EI25" s="192"/>
      <c r="EJ25" s="192"/>
      <c r="EK25" s="192"/>
      <c r="EL25" s="192"/>
      <c r="EM25" s="192"/>
      <c r="EN25" s="192"/>
      <c r="EO25" s="192"/>
      <c r="EP25" s="192"/>
      <c r="EQ25" s="192"/>
      <c r="ER25" s="192"/>
      <c r="ES25" s="192"/>
      <c r="ET25" s="192"/>
      <c r="EU25" s="192"/>
      <c r="EV25" s="192"/>
      <c r="EW25" s="192"/>
      <c r="EX25" s="192"/>
      <c r="EY25" s="192"/>
      <c r="EZ25" s="192"/>
      <c r="FA25" s="192"/>
      <c r="FB25" s="192"/>
      <c r="FC25" s="192"/>
      <c r="FD25" s="192"/>
      <c r="FE25" s="192"/>
      <c r="FF25" s="192"/>
      <c r="FG25" s="192"/>
      <c r="FH25" s="192"/>
      <c r="FI25" s="192"/>
      <c r="FJ25" s="192"/>
      <c r="FK25" s="192"/>
      <c r="FL25" s="192"/>
      <c r="FM25" s="192"/>
      <c r="FN25" s="192"/>
      <c r="FO25" s="192"/>
      <c r="FP25" s="192"/>
      <c r="FQ25" s="192"/>
      <c r="FR25" s="192"/>
      <c r="FS25" s="192"/>
      <c r="FT25" s="192"/>
      <c r="FU25" s="192"/>
      <c r="FV25" s="192"/>
      <c r="FW25" s="192"/>
      <c r="FX25" s="192"/>
      <c r="FY25" s="192"/>
      <c r="FZ25" s="192"/>
      <c r="GA25" s="192"/>
      <c r="GB25" s="192"/>
      <c r="GC25" s="192"/>
      <c r="GD25" s="192"/>
      <c r="GE25" s="192"/>
      <c r="GF25" s="192"/>
      <c r="GG25" s="192"/>
      <c r="GH25" s="192"/>
      <c r="GI25" s="192"/>
      <c r="GJ25" s="192"/>
      <c r="GK25" s="192"/>
      <c r="GL25" s="192"/>
      <c r="GM25" s="192"/>
      <c r="GN25" s="192"/>
      <c r="GO25" s="192"/>
      <c r="GP25" s="192"/>
      <c r="GQ25" s="192"/>
      <c r="GR25" s="192"/>
      <c r="GS25" s="192"/>
      <c r="GT25" s="192"/>
      <c r="GU25" s="192"/>
      <c r="GV25" s="192"/>
      <c r="GW25" s="192"/>
      <c r="GX25" s="192"/>
      <c r="GY25" s="192"/>
      <c r="GZ25" s="192"/>
      <c r="HA25" s="192"/>
      <c r="HB25" s="192"/>
      <c r="HC25" s="192"/>
      <c r="HD25" s="192"/>
      <c r="HE25" s="192"/>
      <c r="HF25" s="192"/>
      <c r="HG25" s="192"/>
      <c r="HH25" s="192"/>
      <c r="HI25" s="192"/>
      <c r="HJ25" s="192"/>
      <c r="HK25" s="192"/>
      <c r="HL25" s="192"/>
      <c r="HM25" s="192"/>
      <c r="HN25" s="192"/>
      <c r="HO25" s="192"/>
      <c r="HP25" s="192"/>
      <c r="HQ25" s="192"/>
      <c r="HR25" s="192"/>
      <c r="HS25" s="192"/>
      <c r="HT25" s="192"/>
      <c r="HU25" s="192"/>
      <c r="HV25" s="192"/>
      <c r="HW25" s="192"/>
      <c r="HX25" s="192"/>
      <c r="HY25" s="192"/>
      <c r="HZ25" s="192"/>
      <c r="IA25" s="192"/>
      <c r="IB25" s="192"/>
      <c r="IC25" s="192"/>
      <c r="ID25" s="192"/>
      <c r="IE25" s="192"/>
      <c r="IF25" s="192"/>
      <c r="IG25" s="192"/>
      <c r="IH25" s="192"/>
      <c r="II25" s="192"/>
      <c r="IJ25" s="192"/>
      <c r="IK25" s="192"/>
      <c r="IL25" s="192"/>
      <c r="IM25" s="192"/>
      <c r="IN25" s="192"/>
      <c r="IO25" s="192"/>
      <c r="IP25" s="192"/>
      <c r="IQ25" s="192"/>
      <c r="IR25" s="192"/>
      <c r="IS25" s="192"/>
      <c r="IT25" s="192"/>
      <c r="IU25" s="192"/>
      <c r="IV25" s="192"/>
      <c r="IW25" s="192"/>
      <c r="IX25" s="192"/>
      <c r="IY25" s="192"/>
      <c r="IZ25" s="192"/>
      <c r="JA25" s="192"/>
      <c r="JB25" s="192"/>
      <c r="JC25" s="192"/>
      <c r="JD25" s="192"/>
      <c r="JE25" s="192"/>
      <c r="JF25" s="192"/>
      <c r="JG25" s="192"/>
      <c r="JH25" s="192"/>
      <c r="JI25" s="192"/>
      <c r="JJ25" s="192"/>
      <c r="JK25" s="192"/>
      <c r="JL25" s="192"/>
      <c r="JM25" s="192"/>
      <c r="JN25" s="192"/>
      <c r="JO25" s="192"/>
      <c r="JP25" s="192"/>
      <c r="JQ25" s="192"/>
      <c r="JR25" s="192"/>
      <c r="JS25" s="192"/>
      <c r="JT25" s="192"/>
      <c r="JU25" s="192"/>
      <c r="JV25" s="192"/>
      <c r="JW25" s="192"/>
      <c r="JX25" s="192"/>
      <c r="JY25" s="192"/>
      <c r="JZ25" s="192"/>
      <c r="KA25" s="192"/>
      <c r="KB25" s="192"/>
      <c r="KC25" s="192"/>
      <c r="KD25" s="192"/>
      <c r="KE25" s="192"/>
      <c r="KF25" s="192"/>
      <c r="KG25" s="192"/>
      <c r="KH25" s="192"/>
      <c r="KI25" s="192"/>
      <c r="KJ25" s="192"/>
      <c r="KK25" s="192"/>
      <c r="KL25" s="192"/>
      <c r="KM25" s="192"/>
      <c r="KN25" s="192"/>
      <c r="KO25" s="192"/>
      <c r="KP25" s="192"/>
      <c r="KQ25" s="192"/>
      <c r="KR25" s="192"/>
      <c r="KS25" s="192"/>
      <c r="KT25" s="192"/>
      <c r="KU25" s="192"/>
      <c r="KV25" s="192"/>
      <c r="KW25" s="192"/>
      <c r="KX25" s="192"/>
      <c r="KY25" s="192"/>
      <c r="KZ25" s="192"/>
      <c r="LA25" s="192"/>
      <c r="LB25" s="192"/>
      <c r="LC25" s="192"/>
      <c r="LD25" s="192"/>
      <c r="LE25" s="192"/>
      <c r="LF25" s="192"/>
      <c r="LG25" s="192"/>
      <c r="LH25" s="192"/>
      <c r="LI25" s="192"/>
      <c r="LJ25" s="192"/>
      <c r="LK25" s="192"/>
      <c r="LL25" s="192"/>
      <c r="LM25" s="192"/>
      <c r="LN25" s="192"/>
      <c r="LO25" s="192"/>
      <c r="LP25" s="192"/>
      <c r="LQ25" s="192"/>
      <c r="LR25" s="192"/>
      <c r="LS25" s="192"/>
      <c r="LT25" s="192"/>
      <c r="LU25" s="192"/>
      <c r="LV25" s="192"/>
      <c r="LW25" s="192"/>
      <c r="LX25" s="192"/>
      <c r="LY25" s="192"/>
      <c r="LZ25" s="192"/>
      <c r="MA25" s="192"/>
      <c r="MB25" s="192"/>
      <c r="MC25" s="192"/>
      <c r="MD25" s="192"/>
      <c r="ME25" s="192"/>
      <c r="MF25" s="192"/>
      <c r="MG25" s="192"/>
      <c r="MH25" s="192"/>
      <c r="MI25" s="192"/>
      <c r="MJ25" s="192"/>
      <c r="MK25" s="192"/>
      <c r="ML25" s="192"/>
      <c r="MM25" s="192"/>
      <c r="MN25" s="192"/>
      <c r="MO25" s="192"/>
      <c r="MP25" s="192"/>
      <c r="MQ25" s="192"/>
      <c r="MR25" s="192"/>
      <c r="MS25" s="192"/>
      <c r="MT25" s="192"/>
      <c r="MU25" s="192"/>
      <c r="MV25" s="192"/>
      <c r="MW25" s="192"/>
      <c r="MX25" s="192"/>
      <c r="MY25" s="192"/>
      <c r="MZ25" s="192"/>
      <c r="NA25" s="192"/>
      <c r="NB25" s="192"/>
      <c r="NC25" s="192"/>
      <c r="ND25" s="192"/>
      <c r="NE25" s="192"/>
      <c r="NF25" s="192"/>
      <c r="NG25" s="192"/>
      <c r="NH25" s="192"/>
      <c r="NI25" s="192"/>
      <c r="NJ25" s="192"/>
      <c r="NK25" s="192"/>
      <c r="NL25" s="192"/>
      <c r="NM25" s="192"/>
      <c r="NN25" s="192"/>
      <c r="NO25" s="192"/>
      <c r="NP25" s="192"/>
      <c r="NQ25" s="192"/>
      <c r="NR25" s="192"/>
      <c r="NS25" s="192"/>
      <c r="NT25" s="192"/>
      <c r="NU25" s="192"/>
      <c r="NV25" s="192"/>
      <c r="NW25" s="192"/>
      <c r="NX25" s="192"/>
      <c r="NY25" s="192"/>
      <c r="NZ25" s="192"/>
      <c r="OA25" s="192"/>
      <c r="OB25" s="192"/>
      <c r="OC25" s="192"/>
      <c r="OD25" s="192"/>
      <c r="OE25" s="192"/>
      <c r="OF25" s="192"/>
      <c r="OG25" s="192"/>
      <c r="OH25" s="192"/>
      <c r="OI25" s="192"/>
      <c r="OJ25" s="192"/>
      <c r="OK25" s="192"/>
      <c r="OL25" s="192"/>
      <c r="OM25" s="192"/>
      <c r="ON25" s="192"/>
      <c r="OO25" s="192"/>
      <c r="OP25" s="192"/>
      <c r="OQ25" s="192"/>
      <c r="OR25" s="192"/>
      <c r="OS25" s="192"/>
      <c r="OT25" s="192"/>
      <c r="OU25" s="192"/>
      <c r="OV25" s="192"/>
      <c r="OW25" s="192"/>
      <c r="OX25" s="192"/>
      <c r="OY25" s="192"/>
      <c r="OZ25" s="192"/>
      <c r="PA25" s="192"/>
      <c r="PB25" s="192"/>
      <c r="PC25" s="192"/>
      <c r="PD25" s="192"/>
      <c r="PE25" s="192"/>
      <c r="PF25" s="192"/>
      <c r="PG25" s="192"/>
      <c r="PH25" s="192"/>
      <c r="PI25" s="192"/>
      <c r="PJ25" s="192"/>
      <c r="PK25" s="192"/>
      <c r="PL25" s="192"/>
      <c r="PM25" s="192"/>
      <c r="PN25" s="192"/>
      <c r="PO25" s="192"/>
      <c r="PP25" s="192"/>
      <c r="PQ25" s="192"/>
      <c r="PR25" s="192"/>
      <c r="PS25" s="192"/>
      <c r="PT25" s="192"/>
      <c r="PU25" s="192"/>
      <c r="PV25" s="192"/>
      <c r="PW25" s="192"/>
      <c r="PX25" s="192"/>
      <c r="PY25" s="192"/>
      <c r="PZ25" s="192"/>
      <c r="QA25" s="192"/>
      <c r="QB25" s="192"/>
      <c r="QC25" s="192"/>
      <c r="QD25" s="192"/>
      <c r="QE25" s="192"/>
      <c r="QF25" s="192"/>
      <c r="QG25" s="192"/>
      <c r="QH25" s="192"/>
      <c r="QI25" s="192"/>
      <c r="QJ25" s="192"/>
      <c r="QK25" s="192"/>
      <c r="QL25" s="192"/>
    </row>
    <row r="26" spans="1:454" ht="30" customHeight="1" x14ac:dyDescent="0.25">
      <c r="A26" s="75" t="s">
        <v>43</v>
      </c>
      <c r="B26" s="8" t="s">
        <v>33</v>
      </c>
      <c r="C26" s="17">
        <v>2522.0879999999993</v>
      </c>
      <c r="D26" s="17">
        <v>3807.3110000000029</v>
      </c>
      <c r="E26" s="17">
        <v>2586.1950000000002</v>
      </c>
      <c r="F26" s="17">
        <v>3116.448000000003</v>
      </c>
      <c r="G26" s="17">
        <v>3473.3520000000003</v>
      </c>
      <c r="H26" s="17">
        <v>2719.938000000001</v>
      </c>
      <c r="I26" s="17">
        <v>2439.3890000000001</v>
      </c>
      <c r="J26" s="17">
        <v>2506.0340000000001</v>
      </c>
      <c r="K26" s="17">
        <v>2384.9009999999998</v>
      </c>
      <c r="L26" s="17">
        <v>1008.212</v>
      </c>
      <c r="M26" s="17">
        <v>3856.2080000000001</v>
      </c>
      <c r="N26" s="17">
        <v>2593.895</v>
      </c>
      <c r="O26" s="18">
        <v>33013.970999999998</v>
      </c>
      <c r="P26" s="11">
        <v>0.93214467042555371</v>
      </c>
    </row>
    <row r="27" spans="1:454" ht="30" customHeight="1" x14ac:dyDescent="0.25">
      <c r="A27" s="75" t="s">
        <v>44</v>
      </c>
      <c r="B27" s="8" t="s">
        <v>13</v>
      </c>
      <c r="C27" s="17">
        <v>13.372999999999999</v>
      </c>
      <c r="D27" s="17">
        <v>39.712000000000003</v>
      </c>
      <c r="E27" s="17">
        <v>44.883000000000003</v>
      </c>
      <c r="F27" s="17">
        <v>43.32</v>
      </c>
      <c r="G27" s="17">
        <v>35.953000000000003</v>
      </c>
      <c r="H27" s="17">
        <v>53.034999999999997</v>
      </c>
      <c r="I27" s="17">
        <v>63.767000000000003</v>
      </c>
      <c r="J27" s="17">
        <v>62.075000000000003</v>
      </c>
      <c r="K27" s="17">
        <v>215.99600000000001</v>
      </c>
      <c r="L27" s="17">
        <v>86.802999999999997</v>
      </c>
      <c r="M27" s="17">
        <v>56.612000000000002</v>
      </c>
      <c r="N27" s="17">
        <v>51.546999999999997</v>
      </c>
      <c r="O27" s="42">
        <v>215.99600000000001</v>
      </c>
      <c r="P27" s="11">
        <v>1.8289865871833084</v>
      </c>
    </row>
    <row r="28" spans="1:454" ht="30" customHeight="1" x14ac:dyDescent="0.25">
      <c r="A28" s="75" t="s">
        <v>45</v>
      </c>
      <c r="B28" s="8" t="s">
        <v>38</v>
      </c>
      <c r="C28" s="74">
        <v>282.27098790322577</v>
      </c>
      <c r="D28" s="74">
        <v>282.19217261904333</v>
      </c>
      <c r="E28" s="74">
        <v>314.40915510766916</v>
      </c>
      <c r="F28" s="74">
        <v>382.05277777777781</v>
      </c>
      <c r="G28" s="74">
        <v>386.74159722221845</v>
      </c>
      <c r="H28" s="74">
        <v>428.87072916666568</v>
      </c>
      <c r="I28" s="74">
        <v>588.55694892472934</v>
      </c>
      <c r="J28" s="74">
        <v>531.46441196236185</v>
      </c>
      <c r="K28" s="74">
        <v>510.65318749999568</v>
      </c>
      <c r="L28" s="74">
        <v>582.98729865771588</v>
      </c>
      <c r="M28" s="74">
        <v>481.26776041666147</v>
      </c>
      <c r="N28" s="74">
        <v>490.0303024193509</v>
      </c>
      <c r="O28" s="42">
        <v>439.63886850209013</v>
      </c>
      <c r="P28" s="11">
        <v>2.6079969930295666</v>
      </c>
    </row>
    <row r="29" spans="1:454" ht="30" customHeight="1" x14ac:dyDescent="0.25">
      <c r="A29" s="75" t="s">
        <v>46</v>
      </c>
      <c r="B29" s="8" t="s">
        <v>38</v>
      </c>
      <c r="C29" s="74">
        <v>659</v>
      </c>
      <c r="D29" s="74">
        <v>658</v>
      </c>
      <c r="E29" s="74">
        <v>659</v>
      </c>
      <c r="F29" s="74">
        <v>569</v>
      </c>
      <c r="G29" s="74">
        <v>659</v>
      </c>
      <c r="H29" s="74">
        <v>1069.8399999999999</v>
      </c>
      <c r="I29" s="74">
        <v>1353.43</v>
      </c>
      <c r="J29" s="74">
        <v>2223.7800000000002</v>
      </c>
      <c r="K29" s="74">
        <v>2043.84</v>
      </c>
      <c r="L29" s="74">
        <v>1562.71</v>
      </c>
      <c r="M29" s="74">
        <v>953.41</v>
      </c>
      <c r="N29" s="74">
        <v>1615.52</v>
      </c>
      <c r="O29" s="42">
        <v>2223.7800000000002</v>
      </c>
      <c r="P29" s="11">
        <v>1.7793371633407482</v>
      </c>
    </row>
    <row r="30" spans="1:454" ht="30" customHeight="1" x14ac:dyDescent="0.25">
      <c r="A30" s="75" t="s">
        <v>47</v>
      </c>
      <c r="B30" s="8" t="s">
        <v>38</v>
      </c>
      <c r="C30" s="74">
        <v>143.82123655913978</v>
      </c>
      <c r="D30" s="74">
        <v>168.86904761904762</v>
      </c>
      <c r="E30" s="74">
        <v>212.31224764468371</v>
      </c>
      <c r="F30" s="74">
        <v>286.35069444444446</v>
      </c>
      <c r="G30" s="74">
        <v>273.10416666666669</v>
      </c>
      <c r="H30" s="74">
        <v>301.85277777777776</v>
      </c>
      <c r="I30" s="74">
        <v>418.88205645161293</v>
      </c>
      <c r="J30" s="74">
        <v>428.60517473118279</v>
      </c>
      <c r="K30" s="74">
        <v>369.49444444444447</v>
      </c>
      <c r="L30" s="74">
        <v>443.94362416107384</v>
      </c>
      <c r="M30" s="74">
        <v>287.43819444444443</v>
      </c>
      <c r="N30" s="74">
        <v>324.58434139784947</v>
      </c>
      <c r="O30" s="42">
        <v>306.01344178082189</v>
      </c>
      <c r="P30" s="11">
        <v>3.9293392463732419</v>
      </c>
    </row>
    <row r="31" spans="1:454" ht="30" customHeight="1" thickBot="1" x14ac:dyDescent="0.3">
      <c r="A31" s="76" t="s">
        <v>48</v>
      </c>
      <c r="B31" s="54" t="s">
        <v>38</v>
      </c>
      <c r="C31" s="77">
        <v>0</v>
      </c>
      <c r="D31" s="77">
        <v>-200</v>
      </c>
      <c r="E31" s="77">
        <v>-120</v>
      </c>
      <c r="F31" s="77">
        <v>-50</v>
      </c>
      <c r="G31" s="77">
        <v>-50</v>
      </c>
      <c r="H31" s="77">
        <v>0</v>
      </c>
      <c r="I31" s="77">
        <v>0</v>
      </c>
      <c r="J31" s="77">
        <v>0</v>
      </c>
      <c r="K31" s="77">
        <v>-50</v>
      </c>
      <c r="L31" s="77">
        <v>0</v>
      </c>
      <c r="M31" s="77">
        <v>-400</v>
      </c>
      <c r="N31" s="77">
        <v>-45</v>
      </c>
      <c r="O31" s="78">
        <v>-400</v>
      </c>
      <c r="P31" s="57">
        <v>2.1052631578947367</v>
      </c>
    </row>
    <row r="32" spans="1:454" x14ac:dyDescent="0.25">
      <c r="A32" s="22"/>
      <c r="B32" s="23"/>
      <c r="D32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Reg kapacitet</vt:lpstr>
      <vt:lpstr>BalTrziste_TOTAL</vt:lpstr>
      <vt:lpstr>FCR</vt:lpstr>
      <vt:lpstr>SR_Nevrsno</vt:lpstr>
      <vt:lpstr>SR_Vrsno</vt:lpstr>
      <vt:lpstr>TR_Nagore</vt:lpstr>
      <vt:lpstr>TR_Nadole</vt:lpstr>
      <vt:lpstr>AnalizaOdstupanje</vt:lpstr>
      <vt:lpstr>BalTrziste</vt:lpstr>
      <vt:lpstr>GubiciKomp</vt:lpstr>
      <vt:lpstr>XB_Balancing</vt:lpstr>
      <vt:lpstr>Saldo</vt:lpstr>
      <vt:lpstr>BalTrziste_TOTAL!Print_Area</vt:lpstr>
      <vt:lpstr>'Reg kapacitet'!Print_Area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Dženeta Erović</cp:lastModifiedBy>
  <cp:lastPrinted>2022-01-30T19:25:49Z</cp:lastPrinted>
  <dcterms:created xsi:type="dcterms:W3CDTF">2022-01-17T08:14:57Z</dcterms:created>
  <dcterms:modified xsi:type="dcterms:W3CDTF">2023-02-24T11:08:13Z</dcterms:modified>
</cp:coreProperties>
</file>